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 Hedengren\Desktop\Desktop\Sarah_SystemID\"/>
    </mc:Choice>
  </mc:AlternateContent>
  <bookViews>
    <workbookView xWindow="0" yWindow="0" windowWidth="14055" windowHeight="10260"/>
  </bookViews>
  <sheets>
    <sheet name="FOPDT Fit" sheetId="3" r:id="rId1"/>
    <sheet name="SISO 1x1" sheetId="2" r:id="rId2"/>
    <sheet name="MIMO 2x2" sheetId="1" r:id="rId3"/>
  </sheets>
  <definedNames>
    <definedName name="solver_adj" localSheetId="2" hidden="1">'MIMO 2x2'!$B$4:$D$6,'MIMO 2x2'!$F$4:$H$6</definedName>
    <definedName name="solver_adj" localSheetId="1" hidden="1">'SISO 1x1'!$B$13:$C$13</definedName>
    <definedName name="solver_cvg" localSheetId="2" hidden="1">0.000001</definedName>
    <definedName name="solver_cvg" localSheetId="1" hidden="1">0.0001</definedName>
    <definedName name="solver_drv" localSheetId="2" hidden="1">1</definedName>
    <definedName name="solver_drv" localSheetId="1" hidden="1">1</definedName>
    <definedName name="solver_eng" localSheetId="2" hidden="1">1</definedName>
    <definedName name="solver_eng" localSheetId="1" hidden="1">1</definedName>
    <definedName name="solver_est" localSheetId="2" hidden="1">1</definedName>
    <definedName name="solver_est" localSheetId="1" hidden="1">1</definedName>
    <definedName name="solver_itr" localSheetId="2" hidden="1">2147483647</definedName>
    <definedName name="solver_itr" localSheetId="1" hidden="1">2147483647</definedName>
    <definedName name="solver_mip" localSheetId="2" hidden="1">2147483647</definedName>
    <definedName name="solver_mip" localSheetId="1" hidden="1">2147483647</definedName>
    <definedName name="solver_mni" localSheetId="2" hidden="1">30</definedName>
    <definedName name="solver_mni" localSheetId="1" hidden="1">30</definedName>
    <definedName name="solver_mrt" localSheetId="2" hidden="1">0.075</definedName>
    <definedName name="solver_mrt" localSheetId="1" hidden="1">0.075</definedName>
    <definedName name="solver_msl" localSheetId="2" hidden="1">2</definedName>
    <definedName name="solver_msl" localSheetId="1" hidden="1">2</definedName>
    <definedName name="solver_neg" localSheetId="2" hidden="1">2</definedName>
    <definedName name="solver_neg" localSheetId="1" hidden="1">2</definedName>
    <definedName name="solver_nod" localSheetId="2" hidden="1">2147483647</definedName>
    <definedName name="solver_nod" localSheetId="1" hidden="1">2147483647</definedName>
    <definedName name="solver_num" localSheetId="2" hidden="1">0</definedName>
    <definedName name="solver_num" localSheetId="1" hidden="1">0</definedName>
    <definedName name="solver_nwt" localSheetId="2" hidden="1">1</definedName>
    <definedName name="solver_nwt" localSheetId="1" hidden="1">1</definedName>
    <definedName name="solver_opt" localSheetId="2" hidden="1">'MIMO 2x2'!$J$40</definedName>
    <definedName name="solver_opt" localSheetId="1" hidden="1">'SISO 1x1'!$F$45</definedName>
    <definedName name="solver_pre" localSheetId="2" hidden="1">0.0000001</definedName>
    <definedName name="solver_pre" localSheetId="1" hidden="1">0.000001</definedName>
    <definedName name="solver_rbv" localSheetId="2" hidden="1">2</definedName>
    <definedName name="solver_rbv" localSheetId="1" hidden="1">1</definedName>
    <definedName name="solver_rlx" localSheetId="2" hidden="1">2</definedName>
    <definedName name="solver_rlx" localSheetId="1" hidden="1">2</definedName>
    <definedName name="solver_rsd" localSheetId="2" hidden="1">0</definedName>
    <definedName name="solver_rsd" localSheetId="1" hidden="1">0</definedName>
    <definedName name="solver_scl" localSheetId="2" hidden="1">1</definedName>
    <definedName name="solver_scl" localSheetId="1" hidden="1">1</definedName>
    <definedName name="solver_sho" localSheetId="2" hidden="1">2</definedName>
    <definedName name="solver_sho" localSheetId="1" hidden="1">2</definedName>
    <definedName name="solver_ssz" localSheetId="2" hidden="1">100</definedName>
    <definedName name="solver_ssz" localSheetId="1" hidden="1">100</definedName>
    <definedName name="solver_tim" localSheetId="2" hidden="1">2147483647</definedName>
    <definedName name="solver_tim" localSheetId="1" hidden="1">2147483647</definedName>
    <definedName name="solver_tol" localSheetId="2" hidden="1">0.01</definedName>
    <definedName name="solver_tol" localSheetId="1" hidden="1">0.01</definedName>
    <definedName name="solver_typ" localSheetId="2" hidden="1">2</definedName>
    <definedName name="solver_typ" localSheetId="1" hidden="1">2</definedName>
    <definedName name="solver_val" localSheetId="2" hidden="1">0</definedName>
    <definedName name="solver_val" localSheetId="1" hidden="1">0</definedName>
    <definedName name="solver_ver" localSheetId="2" hidden="1">3</definedName>
    <definedName name="solver_ver" localSheetId="1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2" l="1"/>
  <c r="F18" i="2"/>
  <c r="E21" i="2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F43" i="2" s="1"/>
  <c r="D19" i="2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F38" i="2" l="1"/>
  <c r="F30" i="2"/>
  <c r="F22" i="2"/>
  <c r="F36" i="2"/>
  <c r="F20" i="2"/>
  <c r="F35" i="2"/>
  <c r="F27" i="2"/>
  <c r="F19" i="2"/>
  <c r="F42" i="2"/>
  <c r="F34" i="2"/>
  <c r="F26" i="2"/>
  <c r="F28" i="2"/>
  <c r="F41" i="2"/>
  <c r="F33" i="2"/>
  <c r="F25" i="2"/>
  <c r="F40" i="2"/>
  <c r="F32" i="2"/>
  <c r="F24" i="2"/>
  <c r="F39" i="2"/>
  <c r="F31" i="2"/>
  <c r="F23" i="2"/>
  <c r="F37" i="2"/>
  <c r="F29" i="2"/>
  <c r="F21" i="2"/>
  <c r="E17" i="1"/>
  <c r="F18" i="1"/>
  <c r="E18" i="1"/>
  <c r="J11" i="1"/>
  <c r="I11" i="1"/>
  <c r="L4" i="1"/>
  <c r="K5" i="1"/>
  <c r="L5" i="1"/>
  <c r="K4" i="1"/>
  <c r="F45" i="1"/>
  <c r="J45" i="1" s="1"/>
  <c r="F12" i="1"/>
  <c r="F13" i="1" s="1"/>
  <c r="F14" i="1" s="1"/>
  <c r="F15" i="1" s="1"/>
  <c r="F16" i="1" s="1"/>
  <c r="F17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J44" i="1"/>
  <c r="I44" i="1"/>
  <c r="E45" i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H47" i="1"/>
  <c r="H48" i="1" s="1"/>
  <c r="H49" i="1" s="1"/>
  <c r="H50" i="1" s="1"/>
  <c r="G47" i="1"/>
  <c r="E12" i="1"/>
  <c r="E13" i="1" s="1"/>
  <c r="E14" i="1" s="1"/>
  <c r="E15" i="1" s="1"/>
  <c r="E16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I13" i="1" l="1"/>
  <c r="J13" i="1"/>
  <c r="I12" i="1"/>
  <c r="J12" i="1"/>
  <c r="F46" i="1"/>
  <c r="I47" i="1"/>
  <c r="E32" i="1"/>
  <c r="E33" i="1" s="1"/>
  <c r="E34" i="1" s="1"/>
  <c r="E35" i="1" s="1"/>
  <c r="E36" i="1" s="1"/>
  <c r="I45" i="1"/>
  <c r="I46" i="1"/>
  <c r="G48" i="1"/>
  <c r="I48" i="1" s="1"/>
  <c r="H51" i="1"/>
  <c r="H14" i="1"/>
  <c r="J14" i="1" s="1"/>
  <c r="G14" i="1"/>
  <c r="I14" i="1" s="1"/>
  <c r="J46" i="1" l="1"/>
  <c r="F47" i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H52" i="1"/>
  <c r="G49" i="1"/>
  <c r="I49" i="1" s="1"/>
  <c r="G15" i="1"/>
  <c r="I15" i="1" s="1"/>
  <c r="H15" i="1"/>
  <c r="J15" i="1" s="1"/>
  <c r="J52" i="1" l="1"/>
  <c r="J50" i="1"/>
  <c r="J47" i="1"/>
  <c r="J48" i="1"/>
  <c r="J49" i="1"/>
  <c r="J51" i="1"/>
  <c r="H53" i="1"/>
  <c r="J53" i="1" s="1"/>
  <c r="G50" i="1"/>
  <c r="I50" i="1" s="1"/>
  <c r="H16" i="1"/>
  <c r="G16" i="1"/>
  <c r="G17" i="1" l="1"/>
  <c r="I16" i="1"/>
  <c r="H17" i="1"/>
  <c r="J16" i="1"/>
  <c r="H54" i="1"/>
  <c r="J54" i="1" s="1"/>
  <c r="G51" i="1"/>
  <c r="I51" i="1" s="1"/>
  <c r="H18" i="1" l="1"/>
  <c r="J17" i="1"/>
  <c r="G18" i="1"/>
  <c r="I17" i="1"/>
  <c r="H55" i="1"/>
  <c r="J55" i="1" s="1"/>
  <c r="G52" i="1"/>
  <c r="I52" i="1" s="1"/>
  <c r="G19" i="1" l="1"/>
  <c r="I18" i="1"/>
  <c r="H19" i="1"/>
  <c r="J18" i="1"/>
  <c r="H56" i="1"/>
  <c r="J56" i="1" s="1"/>
  <c r="G53" i="1"/>
  <c r="I53" i="1" s="1"/>
  <c r="H20" i="1" l="1"/>
  <c r="J19" i="1"/>
  <c r="G20" i="1"/>
  <c r="I19" i="1"/>
  <c r="H57" i="1"/>
  <c r="J57" i="1" s="1"/>
  <c r="G54" i="1"/>
  <c r="I54" i="1" s="1"/>
  <c r="I20" i="1" l="1"/>
  <c r="G21" i="1"/>
  <c r="H21" i="1"/>
  <c r="J20" i="1"/>
  <c r="H58" i="1"/>
  <c r="J58" i="1" s="1"/>
  <c r="G55" i="1"/>
  <c r="I55" i="1" s="1"/>
  <c r="G22" i="1" l="1"/>
  <c r="I21" i="1"/>
  <c r="H22" i="1"/>
  <c r="J21" i="1"/>
  <c r="H59" i="1"/>
  <c r="J59" i="1" s="1"/>
  <c r="G56" i="1"/>
  <c r="I56" i="1" s="1"/>
  <c r="H23" i="1" l="1"/>
  <c r="J22" i="1"/>
  <c r="G23" i="1"/>
  <c r="I22" i="1"/>
  <c r="H60" i="1"/>
  <c r="J60" i="1" s="1"/>
  <c r="G57" i="1"/>
  <c r="I57" i="1" s="1"/>
  <c r="G24" i="1" l="1"/>
  <c r="I23" i="1"/>
  <c r="H24" i="1"/>
  <c r="J23" i="1"/>
  <c r="H61" i="1"/>
  <c r="J61" i="1" s="1"/>
  <c r="G58" i="1"/>
  <c r="I58" i="1" s="1"/>
  <c r="J24" i="1" l="1"/>
  <c r="H25" i="1"/>
  <c r="I24" i="1"/>
  <c r="G25" i="1"/>
  <c r="H62" i="1"/>
  <c r="J62" i="1" s="1"/>
  <c r="G59" i="1"/>
  <c r="I59" i="1" s="1"/>
  <c r="I25" i="1" l="1"/>
  <c r="G26" i="1"/>
  <c r="H26" i="1"/>
  <c r="J25" i="1"/>
  <c r="H63" i="1"/>
  <c r="G60" i="1"/>
  <c r="I60" i="1" s="1"/>
  <c r="H27" i="1" l="1"/>
  <c r="J26" i="1"/>
  <c r="G27" i="1"/>
  <c r="I26" i="1"/>
  <c r="J63" i="1"/>
  <c r="J66" i="1" s="1"/>
  <c r="G61" i="1"/>
  <c r="I61" i="1" s="1"/>
  <c r="G28" i="1" l="1"/>
  <c r="I27" i="1"/>
  <c r="H28" i="1"/>
  <c r="J27" i="1"/>
  <c r="G62" i="1"/>
  <c r="I62" i="1" s="1"/>
  <c r="H29" i="1" l="1"/>
  <c r="J28" i="1"/>
  <c r="G29" i="1"/>
  <c r="I28" i="1"/>
  <c r="G63" i="1"/>
  <c r="G30" i="1" l="1"/>
  <c r="I29" i="1"/>
  <c r="H30" i="1"/>
  <c r="J29" i="1"/>
  <c r="I63" i="1"/>
  <c r="I66" i="1" s="1"/>
  <c r="J68" i="1" s="1"/>
  <c r="H31" i="1" l="1"/>
  <c r="J30" i="1"/>
  <c r="G31" i="1"/>
  <c r="I30" i="1"/>
  <c r="I31" i="1" l="1"/>
  <c r="G32" i="1"/>
  <c r="J31" i="1"/>
  <c r="H32" i="1"/>
  <c r="F45" i="2" l="1"/>
  <c r="J32" i="1"/>
  <c r="H33" i="1"/>
  <c r="I32" i="1"/>
  <c r="G33" i="1"/>
  <c r="I33" i="1" l="1"/>
  <c r="G34" i="1"/>
  <c r="J33" i="1"/>
  <c r="H34" i="1"/>
  <c r="J34" i="1" l="1"/>
  <c r="H35" i="1"/>
  <c r="I34" i="1"/>
  <c r="G35" i="1"/>
  <c r="J35" i="1" l="1"/>
  <c r="H36" i="1"/>
  <c r="J36" i="1" s="1"/>
  <c r="I35" i="1"/>
  <c r="G36" i="1"/>
  <c r="I36" i="1" s="1"/>
  <c r="I38" i="1" s="1"/>
  <c r="J38" i="1" l="1"/>
  <c r="J40" i="1"/>
</calcChain>
</file>

<file path=xl/sharedStrings.xml><?xml version="1.0" encoding="utf-8"?>
<sst xmlns="http://schemas.openxmlformats.org/spreadsheetml/2006/main" count="79" uniqueCount="50">
  <si>
    <t>Time</t>
  </si>
  <si>
    <t>Input 1</t>
  </si>
  <si>
    <t>Input 2</t>
  </si>
  <si>
    <t>Output 1</t>
  </si>
  <si>
    <t>Output 2</t>
  </si>
  <si>
    <t>Output 1 Pred</t>
  </si>
  <si>
    <t>Output 2 Pred</t>
  </si>
  <si>
    <t>k-1</t>
  </si>
  <si>
    <t>k-2</t>
  </si>
  <si>
    <t>k-3</t>
  </si>
  <si>
    <t>b (input 1)</t>
  </si>
  <si>
    <t>b (input 2)</t>
  </si>
  <si>
    <t>a (output)</t>
  </si>
  <si>
    <t>output 1</t>
  </si>
  <si>
    <t>output 2</t>
  </si>
  <si>
    <t>Output 1 Error</t>
  </si>
  <si>
    <t>Output 2 Error</t>
  </si>
  <si>
    <t>sum</t>
  </si>
  <si>
    <t>Total sum</t>
  </si>
  <si>
    <t>Gains</t>
  </si>
  <si>
    <t>output/input</t>
  </si>
  <si>
    <t>Time Constants</t>
  </si>
  <si>
    <t>tau</t>
  </si>
  <si>
    <t>index</t>
  </si>
  <si>
    <t>Estimated</t>
  </si>
  <si>
    <t>Actual</t>
  </si>
  <si>
    <t>Delays</t>
  </si>
  <si>
    <t>Gain</t>
  </si>
  <si>
    <t>Time Constant</t>
  </si>
  <si>
    <t>Time Delay</t>
  </si>
  <si>
    <t>b (input)</t>
  </si>
  <si>
    <t>Input</t>
  </si>
  <si>
    <t>Output</t>
  </si>
  <si>
    <t>Output Pred</t>
  </si>
  <si>
    <t>Output Error</t>
  </si>
  <si>
    <t>3 Terms</t>
  </si>
  <si>
    <t>y[k] = a[k-1]*y[k-1] + a[k-2]*y[k-2] + a[k-3]*y[k-3]   +   b[k-1]*u[k-1] + b[k-2]*u[k-2] + b[k-3]*u[k-3]</t>
  </si>
  <si>
    <t>2 Terms</t>
  </si>
  <si>
    <t>y[k] = a[k-1]*y[k-1] + a[k-2]*y[k-2]   +   b[k-1]*u[k-1] + b[k-2]*u[k-2]</t>
  </si>
  <si>
    <t>1 Term</t>
  </si>
  <si>
    <t>y[k] = a[k-1]*y[k-1]   +   b[k-1]*u[k-1]</t>
  </si>
  <si>
    <t>FOPDT</t>
  </si>
  <si>
    <t>Empirical Dynamic Modeling with Time Series Estimation</t>
  </si>
  <si>
    <t>Discrete</t>
  </si>
  <si>
    <t>Continuous</t>
  </si>
  <si>
    <r>
      <t>tau * dy/dt = -y + K * u(t-</t>
    </r>
    <r>
      <rPr>
        <sz val="11"/>
        <color theme="1"/>
        <rFont val="Symbol"/>
        <family val="1"/>
        <charset val="2"/>
      </rPr>
      <t>q</t>
    </r>
    <r>
      <rPr>
        <sz val="11"/>
        <color theme="1"/>
        <rFont val="Calibri"/>
        <family val="2"/>
        <scheme val="minor"/>
      </rPr>
      <t>)</t>
    </r>
  </si>
  <si>
    <r>
      <t>y[k] = exp(-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t/tau) * y[k-1] + (1-exp(-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t/tau))*K*u[k-1-</t>
    </r>
    <r>
      <rPr>
        <sz val="11"/>
        <color theme="1"/>
        <rFont val="Symbol"/>
        <family val="1"/>
        <charset val="2"/>
      </rPr>
      <t>q</t>
    </r>
    <r>
      <rPr>
        <sz val="11"/>
        <color theme="1"/>
        <rFont val="Calibri"/>
        <family val="2"/>
        <scheme val="minor"/>
      </rPr>
      <t>]</t>
    </r>
  </si>
  <si>
    <t>Zero terms</t>
  </si>
  <si>
    <t>Validation with Step Tests</t>
  </si>
  <si>
    <t>Time series estimation   y[k] = a[k-1]*y[k-1] + a[k-2]*y[k-2] + a[k-3]*y[k-3]   +   b[k-1][1]*u[k-1][1] + b[k-2][1]*u[k-2][1] + b[k-3][1]*u[k-3][1]   +   b[k-1][2]*u[k-1][2] + b[k-2][2]*u[k-2][2] + b[k-3][2]*u[k-3][2]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</si>
</sst>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0" xfId="0" applyFill="1" applyBorder="1"/>
    <xf numFmtId="0" fontId="1" fillId="0" borderId="0" xfId="0" applyFont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1" fillId="0" borderId="1" xfId="0" applyFont="1" applyBorder="1"/>
    <xf numFmtId="0" fontId="1" fillId="0" borderId="7" xfId="0" applyFont="1" applyBorder="1"/>
    <xf numFmtId="2" fontId="0" fillId="2" borderId="1" xfId="0" applyNumberFormat="1" applyFill="1" applyBorder="1"/>
    <xf numFmtId="2" fontId="0" fillId="2" borderId="2" xfId="0" applyNumberFormat="1" applyFill="1" applyBorder="1"/>
    <xf numFmtId="2" fontId="0" fillId="2" borderId="3" xfId="0" applyNumberFormat="1" applyFill="1" applyBorder="1"/>
    <xf numFmtId="2" fontId="0" fillId="2" borderId="4" xfId="0" applyNumberFormat="1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4" borderId="8" xfId="0" applyFill="1" applyBorder="1"/>
    <xf numFmtId="0" fontId="0" fillId="4" borderId="0" xfId="0" applyFill="1" applyBorder="1"/>
    <xf numFmtId="0" fontId="0" fillId="4" borderId="9" xfId="0" applyFill="1" applyBorder="1"/>
    <xf numFmtId="0" fontId="0" fillId="4" borderId="3" xfId="0" applyFill="1" applyBorder="1"/>
    <xf numFmtId="0" fontId="0" fillId="4" borderId="10" xfId="0" applyFill="1" applyBorder="1"/>
    <xf numFmtId="0" fontId="0" fillId="4" borderId="4" xfId="0" applyFill="1" applyBorder="1"/>
    <xf numFmtId="0" fontId="1" fillId="0" borderId="0" xfId="0" applyFont="1" applyFill="1" applyBorder="1"/>
    <xf numFmtId="2" fontId="0" fillId="0" borderId="0" xfId="0" applyNumberFormat="1" applyFill="1" applyBorder="1"/>
    <xf numFmtId="0" fontId="0" fillId="5" borderId="0" xfId="0" applyFill="1" applyBorder="1"/>
    <xf numFmtId="0" fontId="0" fillId="0" borderId="1" xfId="0" applyFill="1" applyBorder="1"/>
    <xf numFmtId="0" fontId="0" fillId="0" borderId="7" xfId="0" applyFill="1" applyBorder="1"/>
    <xf numFmtId="0" fontId="0" fillId="0" borderId="2" xfId="0" applyFill="1" applyBorder="1"/>
    <xf numFmtId="0" fontId="0" fillId="0" borderId="8" xfId="0" applyFill="1" applyBorder="1"/>
    <xf numFmtId="0" fontId="0" fillId="5" borderId="9" xfId="0" applyFill="1" applyBorder="1"/>
    <xf numFmtId="0" fontId="0" fillId="0" borderId="3" xfId="0" applyFill="1" applyBorder="1"/>
    <xf numFmtId="0" fontId="0" fillId="5" borderId="10" xfId="0" applyFill="1" applyBorder="1"/>
    <xf numFmtId="0" fontId="0" fillId="5" borderId="4" xfId="0" applyFill="1" applyBorder="1"/>
    <xf numFmtId="0" fontId="2" fillId="0" borderId="1" xfId="0" applyFont="1" applyFill="1" applyBorder="1"/>
    <xf numFmtId="2" fontId="0" fillId="2" borderId="9" xfId="0" applyNumberFormat="1" applyFill="1" applyBorder="1"/>
    <xf numFmtId="0" fontId="0" fillId="0" borderId="9" xfId="0" applyFill="1" applyBorder="1"/>
    <xf numFmtId="0" fontId="0" fillId="3" borderId="9" xfId="0" applyFill="1" applyBorder="1"/>
    <xf numFmtId="0" fontId="0" fillId="0" borderId="4" xfId="0" applyFill="1" applyBorder="1" applyAlignment="1">
      <alignment wrapText="1"/>
    </xf>
    <xf numFmtId="0" fontId="1" fillId="0" borderId="2" xfId="0" applyFont="1" applyBorder="1"/>
    <xf numFmtId="0" fontId="0" fillId="6" borderId="5" xfId="0" applyFill="1" applyBorder="1"/>
    <xf numFmtId="0" fontId="0" fillId="6" borderId="6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'SISO 1x1'!$C$16</c:f>
              <c:strCache>
                <c:ptCount val="1"/>
                <c:pt idx="0">
                  <c:v>Input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'SISO 1x1'!$B$17:$B$43</c:f>
              <c:numCache>
                <c:formatCode>General</c:formatCode>
                <c:ptCount val="27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</c:numCache>
            </c:numRef>
          </c:xVal>
          <c:yVal>
            <c:numRef>
              <c:f>'SISO 1x1'!$C$17:$C$43</c:f>
              <c:numCache>
                <c:formatCode>General</c:formatCode>
                <c:ptCount val="2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</c:v>
                </c:pt>
                <c:pt idx="5">
                  <c:v>0.25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7488624"/>
        <c:axId val="1227491344"/>
      </c:scatterChart>
      <c:valAx>
        <c:axId val="1227488624"/>
        <c:scaling>
          <c:orientation val="minMax"/>
          <c:max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491344"/>
        <c:crosses val="autoZero"/>
        <c:crossBetween val="midCat"/>
      </c:valAx>
      <c:valAx>
        <c:axId val="122749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488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'SISO 1x1'!$D$16</c:f>
              <c:strCache>
                <c:ptCount val="1"/>
                <c:pt idx="0">
                  <c:v>Output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'SISO 1x1'!$B$17:$B$43</c:f>
              <c:numCache>
                <c:formatCode>General</c:formatCode>
                <c:ptCount val="27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</c:numCache>
            </c:numRef>
          </c:xVal>
          <c:yVal>
            <c:numRef>
              <c:f>'SISO 1x1'!$D$17:$D$43</c:f>
              <c:numCache>
                <c:formatCode>General</c:formatCode>
                <c:ptCount val="2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0.59020401043104986</c:v>
                </c:pt>
                <c:pt idx="6">
                  <c:v>0.65307883302731162</c:v>
                </c:pt>
                <c:pt idx="7">
                  <c:v>0.39611233544041208</c:v>
                </c:pt>
                <c:pt idx="8">
                  <c:v>0.2402542761349851</c:v>
                </c:pt>
                <c:pt idx="9">
                  <c:v>1.3261296054650336</c:v>
                </c:pt>
                <c:pt idx="10">
                  <c:v>1.9847462853292608</c:v>
                </c:pt>
                <c:pt idx="11">
                  <c:v>2.3842174946650552</c:v>
                </c:pt>
                <c:pt idx="12">
                  <c:v>2.6265090307996974</c:v>
                </c:pt>
                <c:pt idx="13">
                  <c:v>3.9538742969163296</c:v>
                </c:pt>
                <c:pt idx="14">
                  <c:v>4.7589620274536859</c:v>
                </c:pt>
                <c:pt idx="15">
                  <c:v>5.2472724197830551</c:v>
                </c:pt>
                <c:pt idx="16">
                  <c:v>5.5434476441871219</c:v>
                </c:pt>
                <c:pt idx="17">
                  <c:v>5.7230869984354582</c:v>
                </c:pt>
                <c:pt idx="18">
                  <c:v>5.8320437744780529</c:v>
                </c:pt>
                <c:pt idx="19">
                  <c:v>5.8981293997313298</c:v>
                </c:pt>
                <c:pt idx="20">
                  <c:v>5.9382123576137218</c:v>
                </c:pt>
                <c:pt idx="21">
                  <c:v>5.9625239005013624</c:v>
                </c:pt>
                <c:pt idx="22">
                  <c:v>5.977269596647635</c:v>
                </c:pt>
                <c:pt idx="23">
                  <c:v>5.9862133134591557</c:v>
                </c:pt>
                <c:pt idx="24">
                  <c:v>5.9916379519171308</c:v>
                </c:pt>
                <c:pt idx="25">
                  <c:v>5.9949281614597485</c:v>
                </c:pt>
                <c:pt idx="26">
                  <c:v>5.996923774424225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'SISO 1x1'!$E$16</c:f>
              <c:strCache>
                <c:ptCount val="1"/>
                <c:pt idx="0">
                  <c:v>Output Pred</c:v>
                </c:pt>
              </c:strCache>
            </c:strRef>
          </c:tx>
          <c:spPr>
            <a:ln w="1905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'SISO 1x1'!$B$17:$B$43</c:f>
              <c:numCache>
                <c:formatCode>General</c:formatCode>
                <c:ptCount val="27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</c:numCache>
            </c:numRef>
          </c:xVal>
          <c:yVal>
            <c:numRef>
              <c:f>'SISO 1x1'!$E$17:$E$43</c:f>
              <c:numCache>
                <c:formatCode>General</c:formatCode>
                <c:ptCount val="2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0.5</c:v>
                </c:pt>
                <c:pt idx="6">
                  <c:v>0.5</c:v>
                </c:pt>
                <c:pt idx="7">
                  <c:v>0.25</c:v>
                </c:pt>
                <c:pt idx="8">
                  <c:v>0.125</c:v>
                </c:pt>
                <c:pt idx="9">
                  <c:v>1.0625</c:v>
                </c:pt>
                <c:pt idx="10">
                  <c:v>1.53125</c:v>
                </c:pt>
                <c:pt idx="11">
                  <c:v>1.765625</c:v>
                </c:pt>
                <c:pt idx="12">
                  <c:v>1.8828125</c:v>
                </c:pt>
                <c:pt idx="13">
                  <c:v>2.94140625</c:v>
                </c:pt>
                <c:pt idx="14">
                  <c:v>3.470703125</c:v>
                </c:pt>
                <c:pt idx="15">
                  <c:v>3.7353515625</c:v>
                </c:pt>
                <c:pt idx="16">
                  <c:v>3.86767578125</c:v>
                </c:pt>
                <c:pt idx="17">
                  <c:v>3.933837890625</c:v>
                </c:pt>
                <c:pt idx="18">
                  <c:v>3.9669189453125</c:v>
                </c:pt>
                <c:pt idx="19">
                  <c:v>3.98345947265625</c:v>
                </c:pt>
                <c:pt idx="20">
                  <c:v>3.991729736328125</c:v>
                </c:pt>
                <c:pt idx="21">
                  <c:v>3.9958648681640625</c:v>
                </c:pt>
                <c:pt idx="22">
                  <c:v>3.9979324340820312</c:v>
                </c:pt>
                <c:pt idx="23">
                  <c:v>3.9989662170410156</c:v>
                </c:pt>
                <c:pt idx="24">
                  <c:v>3.9994831085205078</c:v>
                </c:pt>
                <c:pt idx="25">
                  <c:v>3.9997415542602539</c:v>
                </c:pt>
                <c:pt idx="26">
                  <c:v>3.999870777130127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7490256"/>
        <c:axId val="1227484816"/>
      </c:scatterChart>
      <c:valAx>
        <c:axId val="1227490256"/>
        <c:scaling>
          <c:orientation val="minMax"/>
          <c:max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484816"/>
        <c:crosses val="autoZero"/>
        <c:crossBetween val="midCat"/>
      </c:valAx>
      <c:valAx>
        <c:axId val="1227484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4902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'MIMO 2x2'!$C$9</c:f>
              <c:strCache>
                <c:ptCount val="1"/>
                <c:pt idx="0">
                  <c:v>Input 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'MIMO 2x2'!$B$10:$B$36</c:f>
              <c:numCache>
                <c:formatCode>General</c:formatCode>
                <c:ptCount val="27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</c:numCache>
            </c:numRef>
          </c:xVal>
          <c:yVal>
            <c:numRef>
              <c:f>'MIMO 2x2'!$C$10:$C$36</c:f>
              <c:numCache>
                <c:formatCode>General</c:formatCode>
                <c:ptCount val="2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'MIMO 2x2'!$D$9</c:f>
              <c:strCache>
                <c:ptCount val="1"/>
                <c:pt idx="0">
                  <c:v>Input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'MIMO 2x2'!$B$10:$B$36</c:f>
              <c:numCache>
                <c:formatCode>General</c:formatCode>
                <c:ptCount val="27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</c:numCache>
            </c:numRef>
          </c:xVal>
          <c:yVal>
            <c:numRef>
              <c:f>'MIMO 2x2'!$D$10:$D$36</c:f>
              <c:numCache>
                <c:formatCode>General</c:formatCode>
                <c:ptCount val="2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4.3987372960694104</c:v>
                </c:pt>
                <c:pt idx="11">
                  <c:v>7.2170076744899276</c:v>
                </c:pt>
                <c:pt idx="12">
                  <c:v>2.2412765589848793</c:v>
                </c:pt>
                <c:pt idx="13">
                  <c:v>9.8385062684558449</c:v>
                </c:pt>
                <c:pt idx="14">
                  <c:v>1.8011042091804852</c:v>
                </c:pt>
                <c:pt idx="15">
                  <c:v>6.1905286455192297</c:v>
                </c:pt>
                <c:pt idx="16">
                  <c:v>9.5028730390516749</c:v>
                </c:pt>
                <c:pt idx="17">
                  <c:v>1.781191494567822</c:v>
                </c:pt>
                <c:pt idx="18">
                  <c:v>3.34069448085656</c:v>
                </c:pt>
                <c:pt idx="19">
                  <c:v>2.5327396599926679</c:v>
                </c:pt>
                <c:pt idx="20">
                  <c:v>6.3763942688414321</c:v>
                </c:pt>
                <c:pt idx="21">
                  <c:v>6.3763942688414321</c:v>
                </c:pt>
                <c:pt idx="22">
                  <c:v>6.3763942688414321</c:v>
                </c:pt>
                <c:pt idx="23">
                  <c:v>6.3763942688414321</c:v>
                </c:pt>
                <c:pt idx="24">
                  <c:v>6.3763942688414321</c:v>
                </c:pt>
                <c:pt idx="25">
                  <c:v>6.3763942688414321</c:v>
                </c:pt>
                <c:pt idx="26">
                  <c:v>6.3763942688414321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4536128"/>
        <c:axId val="933163040"/>
      </c:scatterChart>
      <c:valAx>
        <c:axId val="934536128"/>
        <c:scaling>
          <c:orientation val="minMax"/>
          <c:max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3163040"/>
        <c:crosses val="autoZero"/>
        <c:crossBetween val="midCat"/>
      </c:valAx>
      <c:valAx>
        <c:axId val="933163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4536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'MIMO 2x2'!$E$9</c:f>
              <c:strCache>
                <c:ptCount val="1"/>
                <c:pt idx="0">
                  <c:v>Output 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'MIMO 2x2'!$B$10:$B$36</c:f>
              <c:numCache>
                <c:formatCode>General</c:formatCode>
                <c:ptCount val="27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</c:numCache>
            </c:numRef>
          </c:xVal>
          <c:yVal>
            <c:numRef>
              <c:f>'MIMO 2x2'!$E$10:$E$36</c:f>
              <c:numCache>
                <c:formatCode>General</c:formatCode>
                <c:ptCount val="2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5.9020401043104984</c:v>
                </c:pt>
                <c:pt idx="8">
                  <c:v>9.4818083824283654</c:v>
                </c:pt>
                <c:pt idx="9">
                  <c:v>12.833455618635652</c:v>
                </c:pt>
                <c:pt idx="10">
                  <c:v>14.866332427936481</c:v>
                </c:pt>
                <c:pt idx="11">
                  <c:v>16.099334540196228</c:v>
                </c:pt>
                <c:pt idx="12">
                  <c:v>36.906671950189683</c:v>
                </c:pt>
                <c:pt idx="13">
                  <c:v>67.340912855426694</c:v>
                </c:pt>
                <c:pt idx="14">
                  <c:v>56.433248477556901</c:v>
                </c:pt>
                <c:pt idx="15">
                  <c:v>94.656570033480392</c:v>
                </c:pt>
                <c:pt idx="16">
                  <c:v>70.403117184891812</c:v>
                </c:pt>
                <c:pt idx="17">
                  <c:v>81.599213486439908</c:v>
                </c:pt>
                <c:pt idx="18">
                  <c:v>107.93957861234058</c:v>
                </c:pt>
                <c:pt idx="19">
                  <c:v>78.342143500966841</c:v>
                </c:pt>
                <c:pt idx="20">
                  <c:v>69.594640824931574</c:v>
                </c:pt>
                <c:pt idx="21">
                  <c:v>59.52043050078818</c:v>
                </c:pt>
                <c:pt idx="22">
                  <c:v>76.095516715344957</c:v>
                </c:pt>
                <c:pt idx="23">
                  <c:v>86.148814691853858</c:v>
                </c:pt>
                <c:pt idx="24">
                  <c:v>92.246448145833483</c:v>
                </c:pt>
                <c:pt idx="25">
                  <c:v>95.944849787361562</c:v>
                </c:pt>
                <c:pt idx="26">
                  <c:v>98.188043774879873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'MIMO 2x2'!$F$9</c:f>
              <c:strCache>
                <c:ptCount val="1"/>
                <c:pt idx="0">
                  <c:v>Output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'MIMO 2x2'!$B$10:$B$36</c:f>
              <c:numCache>
                <c:formatCode>General</c:formatCode>
                <c:ptCount val="27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</c:numCache>
            </c:numRef>
          </c:xVal>
          <c:yVal>
            <c:numRef>
              <c:f>'MIMO 2x2'!$F$10:$F$36</c:f>
              <c:numCache>
                <c:formatCode>General</c:formatCode>
                <c:ptCount val="2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-0.66359765078578536</c:v>
                </c:pt>
                <c:pt idx="7">
                  <c:v>-1.1804080208620997</c:v>
                </c:pt>
                <c:pt idx="8">
                  <c:v>-1.5829003417769558</c:v>
                </c:pt>
                <c:pt idx="9">
                  <c:v>-2.2281605018785657</c:v>
                </c:pt>
                <c:pt idx="10">
                  <c:v>-2.7306896198504798</c:v>
                </c:pt>
                <c:pt idx="11">
                  <c:v>-5.3774537757528815</c:v>
                </c:pt>
                <c:pt idx="12">
                  <c:v>-9.3089533753740206</c:v>
                </c:pt>
                <c:pt idx="13">
                  <c:v>-9.4007236884058845</c:v>
                </c:pt>
                <c:pt idx="14">
                  <c:v>-14.513698267742715</c:v>
                </c:pt>
                <c:pt idx="15">
                  <c:v>-13.162085748998464</c:v>
                </c:pt>
                <c:pt idx="16">
                  <c:v>-15.022260605247439</c:v>
                </c:pt>
                <c:pt idx="17">
                  <c:v>-18.669030198085476</c:v>
                </c:pt>
                <c:pt idx="18">
                  <c:v>-16.38504747963329</c:v>
                </c:pt>
                <c:pt idx="19">
                  <c:v>-15.641162468075791</c:v>
                </c:pt>
                <c:pt idx="20">
                  <c:v>-14.525667317493403</c:v>
                </c:pt>
                <c:pt idx="21">
                  <c:v>-16.207558989571481</c:v>
                </c:pt>
                <c:pt idx="22">
                  <c:v>-17.517417540827161</c:v>
                </c:pt>
                <c:pt idx="23">
                  <c:v>-18.537536406257864</c:v>
                </c:pt>
                <c:pt idx="24">
                  <c:v>-19.332005777481207</c:v>
                </c:pt>
                <c:pt idx="25">
                  <c:v>-19.950739145916195</c:v>
                </c:pt>
                <c:pt idx="26">
                  <c:v>-20.432609177765769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'MIMO 2x2'!$G$9</c:f>
              <c:strCache>
                <c:ptCount val="1"/>
                <c:pt idx="0">
                  <c:v>Output 1 Pred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'MIMO 2x2'!$B$10:$B$36</c:f>
              <c:numCache>
                <c:formatCode>General</c:formatCode>
                <c:ptCount val="27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</c:numCache>
            </c:numRef>
          </c:xVal>
          <c:yVal>
            <c:numRef>
              <c:f>'MIMO 2x2'!$G$10:$G$36</c:f>
              <c:numCache>
                <c:formatCode>General</c:formatCode>
                <c:ptCount val="2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7</c:v>
                </c:pt>
                <c:pt idx="9">
                  <c:v>9</c:v>
                </c:pt>
                <c:pt idx="10">
                  <c:v>10.3</c:v>
                </c:pt>
                <c:pt idx="11">
                  <c:v>11.2</c:v>
                </c:pt>
                <c:pt idx="12">
                  <c:v>28.833686480347048</c:v>
                </c:pt>
                <c:pt idx="13">
                  <c:v>51.182512964588454</c:v>
                </c:pt>
                <c:pt idx="14">
                  <c:v>36.371135439973656</c:v>
                </c:pt>
                <c:pt idx="15">
                  <c:v>70.003334512380547</c:v>
                </c:pt>
                <c:pt idx="16">
                  <c:v>43.619109664920707</c:v>
                </c:pt>
                <c:pt idx="17">
                  <c:v>56.567773362499281</c:v>
                </c:pt>
                <c:pt idx="18">
                  <c:v>78.186730688215818</c:v>
                </c:pt>
                <c:pt idx="19">
                  <c:v>48.670514371400039</c:v>
                </c:pt>
                <c:pt idx="20">
                  <c:v>45.793066154336209</c:v>
                </c:pt>
                <c:pt idx="21">
                  <c:v>40.100578137449865</c:v>
                </c:pt>
                <c:pt idx="22">
                  <c:v>56.625717270811776</c:v>
                </c:pt>
                <c:pt idx="23">
                  <c:v>62.758390181004664</c:v>
                </c:pt>
                <c:pt idx="24">
                  <c:v>65.586035264525165</c:v>
                </c:pt>
                <c:pt idx="25">
                  <c:v>67.187145766007092</c:v>
                </c:pt>
                <c:pt idx="26">
                  <c:v>68.222727250784928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'MIMO 2x2'!$H$9</c:f>
              <c:strCache>
                <c:ptCount val="1"/>
                <c:pt idx="0">
                  <c:v>Output 2 Pred</c:v>
                </c:pt>
              </c:strCache>
            </c:strRef>
          </c:tx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'MIMO 2x2'!$B$10:$B$36</c:f>
              <c:numCache>
                <c:formatCode>General</c:formatCode>
                <c:ptCount val="27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</c:numCache>
            </c:numRef>
          </c:xVal>
          <c:yVal>
            <c:numRef>
              <c:f>'MIMO 2x2'!$H$10:$H$36</c:f>
              <c:numCache>
                <c:formatCode>General</c:formatCode>
                <c:ptCount val="27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-1</c:v>
                </c:pt>
                <c:pt idx="7">
                  <c:v>-1</c:v>
                </c:pt>
                <c:pt idx="8">
                  <c:v>-1.3</c:v>
                </c:pt>
                <c:pt idx="9">
                  <c:v>-1.8</c:v>
                </c:pt>
                <c:pt idx="10">
                  <c:v>-1.8900000000000001</c:v>
                </c:pt>
                <c:pt idx="11">
                  <c:v>-5.4387372960694105</c:v>
                </c:pt>
                <c:pt idx="12">
                  <c:v>-8.2840076744899278</c:v>
                </c:pt>
                <c:pt idx="13">
                  <c:v>-4.8728977478057027</c:v>
                </c:pt>
                <c:pt idx="14">
                  <c:v>-13.323708570802824</c:v>
                </c:pt>
                <c:pt idx="15">
                  <c:v>-4.2629735335221959</c:v>
                </c:pt>
                <c:pt idx="16">
                  <c:v>-11.187641216760078</c:v>
                </c:pt>
                <c:pt idx="17">
                  <c:v>-11.781765099108334</c:v>
                </c:pt>
                <c:pt idx="18">
                  <c:v>-6.1374838595958447</c:v>
                </c:pt>
                <c:pt idx="19">
                  <c:v>-7.8752240105890596</c:v>
                </c:pt>
                <c:pt idx="20">
                  <c:v>-5.3739848178714213</c:v>
                </c:pt>
                <c:pt idx="21">
                  <c:v>-9.7389614720181505</c:v>
                </c:pt>
                <c:pt idx="22">
                  <c:v>-8.9885897142028579</c:v>
                </c:pt>
                <c:pt idx="23">
                  <c:v>-10.298082710446877</c:v>
                </c:pt>
                <c:pt idx="24">
                  <c:v>-10.07297118310229</c:v>
                </c:pt>
                <c:pt idx="25">
                  <c:v>-10.465819081975495</c:v>
                </c:pt>
                <c:pt idx="26">
                  <c:v>-10.398285623772118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7485904"/>
        <c:axId val="1227494064"/>
      </c:scatterChart>
      <c:valAx>
        <c:axId val="1227485904"/>
        <c:scaling>
          <c:orientation val="minMax"/>
          <c:max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494064"/>
        <c:crosses val="autoZero"/>
        <c:crossBetween val="midCat"/>
      </c:valAx>
      <c:valAx>
        <c:axId val="1227494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4859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'MIMO 2x2'!$C$42</c:f>
              <c:strCache>
                <c:ptCount val="1"/>
                <c:pt idx="0">
                  <c:v>Input 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'MIMO 2x2'!$B$43:$B$63</c:f>
              <c:numCache>
                <c:formatCode>General</c:formatCode>
                <c:ptCount val="21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</c:numCache>
            </c:numRef>
          </c:xVal>
          <c:yVal>
            <c:numRef>
              <c:f>'MIMO 2x2'!$C$43:$C$63</c:f>
              <c:numCache>
                <c:formatCode>General</c:formatCode>
                <c:ptCount val="21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'MIMO 2x2'!$D$42</c:f>
              <c:strCache>
                <c:ptCount val="1"/>
                <c:pt idx="0">
                  <c:v>Input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'MIMO 2x2'!$B$43:$B$63</c:f>
              <c:numCache>
                <c:formatCode>General</c:formatCode>
                <c:ptCount val="21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</c:numCache>
            </c:numRef>
          </c:xVal>
          <c:yVal>
            <c:numRef>
              <c:f>'MIMO 2x2'!$D$43:$D$63</c:f>
              <c:numCache>
                <c:formatCode>General</c:formatCode>
                <c:ptCount val="21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7487536"/>
        <c:axId val="1227492976"/>
      </c:scatterChart>
      <c:valAx>
        <c:axId val="1227487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492976"/>
        <c:crosses val="autoZero"/>
        <c:crossBetween val="midCat"/>
      </c:valAx>
      <c:valAx>
        <c:axId val="1227492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487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'MIMO 2x2'!$E$42</c:f>
              <c:strCache>
                <c:ptCount val="1"/>
                <c:pt idx="0">
                  <c:v>Output 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'MIMO 2x2'!$B$43:$B$63</c:f>
              <c:numCache>
                <c:formatCode>General</c:formatCode>
                <c:ptCount val="21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</c:numCache>
            </c:numRef>
          </c:xVal>
          <c:yVal>
            <c:numRef>
              <c:f>'MIMO 2x2'!$E$43:$E$63</c:f>
              <c:numCache>
                <c:formatCode>General</c:formatCode>
                <c:ptCount val="21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1.1804080208620997</c:v>
                </c:pt>
                <c:pt idx="7">
                  <c:v>1.896361676485673</c:v>
                </c:pt>
                <c:pt idx="8">
                  <c:v>2.3306095195547103</c:v>
                </c:pt>
                <c:pt idx="9">
                  <c:v>2.593994150290162</c:v>
                </c:pt>
                <c:pt idx="10">
                  <c:v>2.7537450041283034</c:v>
                </c:pt>
                <c:pt idx="11">
                  <c:v>2.8506387948964083</c:v>
                </c:pt>
                <c:pt idx="12">
                  <c:v>2.9094078497330447</c:v>
                </c:pt>
                <c:pt idx="13">
                  <c:v>2.9450530833337973</c:v>
                </c:pt>
                <c:pt idx="14">
                  <c:v>8.8687131146957725</c:v>
                </c:pt>
                <c:pt idx="15">
                  <c:v>12.461594541431108</c:v>
                </c:pt>
                <c:pt idx="16">
                  <c:v>14.64078728345816</c:v>
                </c:pt>
                <c:pt idx="17">
                  <c:v>15.96253449492081</c:v>
                </c:pt>
                <c:pt idx="18">
                  <c:v>16.764214703062585</c:v>
                </c:pt>
                <c:pt idx="19">
                  <c:v>17.250458328585378</c:v>
                </c:pt>
                <c:pt idx="20">
                  <c:v>17.545379995554779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'MIMO 2x2'!$F$42</c:f>
              <c:strCache>
                <c:ptCount val="1"/>
                <c:pt idx="0">
                  <c:v>Output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'MIMO 2x2'!$B$43:$B$63</c:f>
              <c:numCache>
                <c:formatCode>General</c:formatCode>
                <c:ptCount val="21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</c:numCache>
            </c:numRef>
          </c:xVal>
          <c:yVal>
            <c:numRef>
              <c:f>'MIMO 2x2'!$F$43:$F$63</c:f>
              <c:numCache>
                <c:formatCode>General</c:formatCode>
                <c:ptCount val="21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-0.33179882539289268</c:v>
                </c:pt>
                <c:pt idx="7">
                  <c:v>-0.59020401043104986</c:v>
                </c:pt>
                <c:pt idx="8">
                  <c:v>-0.79145017088847791</c:v>
                </c:pt>
                <c:pt idx="9">
                  <c:v>-0.9481808382428365</c:v>
                </c:pt>
                <c:pt idx="10">
                  <c:v>-1.0702428047097148</c:v>
                </c:pt>
                <c:pt idx="11">
                  <c:v>-1.1653047597773551</c:v>
                </c:pt>
                <c:pt idx="12">
                  <c:v>-1.2393390848243322</c:v>
                </c:pt>
                <c:pt idx="13">
                  <c:v>-1.960594725930866</c:v>
                </c:pt>
                <c:pt idx="14">
                  <c:v>-2.5223091840193028</c:v>
                </c:pt>
                <c:pt idx="15">
                  <c:v>-2.9597728438411073</c:v>
                </c:pt>
                <c:pt idx="16">
                  <c:v>-3.3004698846756115</c:v>
                </c:pt>
                <c:pt idx="17">
                  <c:v>-3.5658050068676337</c:v>
                </c:pt>
                <c:pt idx="18">
                  <c:v>-3.7724482078071278</c:v>
                </c:pt>
                <c:pt idx="19">
                  <c:v>-3.9333820945151872</c:v>
                </c:pt>
                <c:pt idx="20">
                  <c:v>-4.0587175315061481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'MIMO 2x2'!$G$42</c:f>
              <c:strCache>
                <c:ptCount val="1"/>
                <c:pt idx="0">
                  <c:v>Output 1 Pred</c:v>
                </c:pt>
              </c:strCache>
            </c:strRef>
          </c:tx>
          <c:spPr>
            <a:ln w="19050" cap="rnd">
              <a:solidFill>
                <a:srgbClr val="FFFF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'MIMO 2x2'!$B$43:$B$63</c:f>
              <c:numCache>
                <c:formatCode>General</c:formatCode>
                <c:ptCount val="21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</c:numCache>
            </c:numRef>
          </c:xVal>
          <c:yVal>
            <c:numRef>
              <c:f>'MIMO 2x2'!$G$43:$G$63</c:f>
              <c:numCache>
                <c:formatCode>General</c:formatCode>
                <c:ptCount val="21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1.7</c:v>
                </c:pt>
                <c:pt idx="8">
                  <c:v>2.2000000000000002</c:v>
                </c:pt>
                <c:pt idx="9">
                  <c:v>2.56</c:v>
                </c:pt>
                <c:pt idx="10">
                  <c:v>2.8200000000000003</c:v>
                </c:pt>
                <c:pt idx="11">
                  <c:v>3.008</c:v>
                </c:pt>
                <c:pt idx="12">
                  <c:v>3.1440000000000001</c:v>
                </c:pt>
                <c:pt idx="13">
                  <c:v>3.2423999999999999</c:v>
                </c:pt>
                <c:pt idx="14">
                  <c:v>8.313600000000001</c:v>
                </c:pt>
                <c:pt idx="15">
                  <c:v>10.365120000000001</c:v>
                </c:pt>
                <c:pt idx="16">
                  <c:v>11.4024</c:v>
                </c:pt>
                <c:pt idx="17">
                  <c:v>12.029375999999999</c:v>
                </c:pt>
                <c:pt idx="18">
                  <c:v>12.448895999999998</c:v>
                </c:pt>
                <c:pt idx="19">
                  <c:v>12.743020799999996</c:v>
                </c:pt>
                <c:pt idx="20">
                  <c:v>12.953241599999998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'MIMO 2x2'!$H$42</c:f>
              <c:strCache>
                <c:ptCount val="1"/>
                <c:pt idx="0">
                  <c:v>Output 2 Pred</c:v>
                </c:pt>
              </c:strCache>
            </c:strRef>
          </c:tx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'MIMO 2x2'!$B$43:$B$63</c:f>
              <c:numCache>
                <c:formatCode>General</c:formatCode>
                <c:ptCount val="21"/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</c:numCache>
            </c:numRef>
          </c:xVal>
          <c:yVal>
            <c:numRef>
              <c:f>'MIMO 2x2'!$H$43:$H$63</c:f>
              <c:numCache>
                <c:formatCode>General</c:formatCode>
                <c:ptCount val="21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-0.5</c:v>
                </c:pt>
                <c:pt idx="7">
                  <c:v>-0.5</c:v>
                </c:pt>
                <c:pt idx="8">
                  <c:v>-0.65</c:v>
                </c:pt>
                <c:pt idx="9">
                  <c:v>-0.65</c:v>
                </c:pt>
                <c:pt idx="10">
                  <c:v>-0.69500000000000006</c:v>
                </c:pt>
                <c:pt idx="11">
                  <c:v>-0.69500000000000006</c:v>
                </c:pt>
                <c:pt idx="12">
                  <c:v>-0.70850000000000002</c:v>
                </c:pt>
                <c:pt idx="13">
                  <c:v>-1.7084999999999999</c:v>
                </c:pt>
                <c:pt idx="14">
                  <c:v>-1.71255</c:v>
                </c:pt>
                <c:pt idx="15">
                  <c:v>-2.0125500000000001</c:v>
                </c:pt>
                <c:pt idx="16">
                  <c:v>-2.0137650000000002</c:v>
                </c:pt>
                <c:pt idx="17">
                  <c:v>-2.1037650000000001</c:v>
                </c:pt>
                <c:pt idx="18">
                  <c:v>-2.1041295</c:v>
                </c:pt>
                <c:pt idx="19">
                  <c:v>-2.1311295000000001</c:v>
                </c:pt>
                <c:pt idx="20">
                  <c:v>-2.1312388499999999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7481552"/>
        <c:axId val="1227492432"/>
      </c:scatterChart>
      <c:valAx>
        <c:axId val="1227481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492432"/>
        <c:crosses val="autoZero"/>
        <c:crossBetween val="midCat"/>
      </c:valAx>
      <c:valAx>
        <c:axId val="1227492432"/>
        <c:scaling>
          <c:orientation val="minMax"/>
          <c:max val="20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481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342900</xdr:colOff>
      <xdr:row>15</xdr:row>
      <xdr:rowOff>14287</xdr:rowOff>
    </xdr:from>
    <xdr:to>
      <xdr:col>12</xdr:col>
      <xdr:colOff>381000</xdr:colOff>
      <xdr:row>29</xdr:row>
      <xdr:rowOff>90487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342901</xdr:colOff>
      <xdr:row>29</xdr:row>
      <xdr:rowOff>138112</xdr:rowOff>
    </xdr:from>
    <xdr:to>
      <xdr:col>12</xdr:col>
      <xdr:colOff>371476</xdr:colOff>
      <xdr:row>44</xdr:row>
      <xdr:rowOff>23812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342900</xdr:colOff>
      <xdr:row>8</xdr:row>
      <xdr:rowOff>14287</xdr:rowOff>
    </xdr:from>
    <xdr:to>
      <xdr:col>18</xdr:col>
      <xdr:colOff>38100</xdr:colOff>
      <xdr:row>22</xdr:row>
      <xdr:rowOff>90487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342900</xdr:colOff>
      <xdr:row>22</xdr:row>
      <xdr:rowOff>138112</xdr:rowOff>
    </xdr:from>
    <xdr:to>
      <xdr:col>18</xdr:col>
      <xdr:colOff>38100</xdr:colOff>
      <xdr:row>37</xdr:row>
      <xdr:rowOff>23812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342900</xdr:colOff>
      <xdr:row>41</xdr:row>
      <xdr:rowOff>71437</xdr:rowOff>
    </xdr:from>
    <xdr:to>
      <xdr:col>17</xdr:col>
      <xdr:colOff>276225</xdr:colOff>
      <xdr:row>55</xdr:row>
      <xdr:rowOff>147637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342900</xdr:colOff>
      <xdr:row>56</xdr:row>
      <xdr:rowOff>61912</xdr:rowOff>
    </xdr:from>
    <xdr:to>
      <xdr:col>17</xdr:col>
      <xdr:colOff>276225</xdr:colOff>
      <xdr:row>70</xdr:row>
      <xdr:rowOff>138112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5"/>
  <sheetViews>
    <sheetView workbookViewId="0">
      <selection activeCell="F14" sqref="F14"/>
    </sheetView>
  </sheetViews>
  <sheetFormatPr defaultColWidth="11.140625" defaultRowHeight="15" x14ac:dyDescent="0.25"/>
  <cols>
    <col min="1" max="4" width="11.140625" style="3"/>
    <col min="5" max="5" width="13.85546875" style="3" bestFit="1" customWidth="1"/>
    <col min="6" max="6" width="12" style="3" bestFit="1" customWidth="1"/>
    <col min="7" max="7" width="11.140625" style="3"/>
    <col min="8" max="8" width="13.85546875" style="3" bestFit="1" customWidth="1"/>
    <col min="9" max="16384" width="11.140625" style="3"/>
  </cols>
  <sheetData>
    <row r="1" spans="1:21" x14ac:dyDescent="0.25">
      <c r="A1" s="25" t="s">
        <v>42</v>
      </c>
    </row>
    <row r="2" spans="1:21" x14ac:dyDescent="0.25">
      <c r="A2" s="25" t="s">
        <v>44</v>
      </c>
    </row>
    <row r="3" spans="1:21" x14ac:dyDescent="0.25">
      <c r="A3" s="25" t="s">
        <v>41</v>
      </c>
      <c r="B3" s="3" t="s">
        <v>45</v>
      </c>
    </row>
    <row r="4" spans="1:21" x14ac:dyDescent="0.25">
      <c r="A4" s="25"/>
      <c r="B4" s="3" t="s">
        <v>46</v>
      </c>
    </row>
    <row r="5" spans="1:21" x14ac:dyDescent="0.25">
      <c r="A5" s="25" t="s">
        <v>43</v>
      </c>
    </row>
    <row r="6" spans="1:21" x14ac:dyDescent="0.25">
      <c r="A6" s="25" t="s">
        <v>39</v>
      </c>
      <c r="B6" s="3" t="s">
        <v>40</v>
      </c>
    </row>
    <row r="7" spans="1:21" x14ac:dyDescent="0.25">
      <c r="A7" s="25" t="s">
        <v>37</v>
      </c>
      <c r="B7" s="3" t="s">
        <v>38</v>
      </c>
    </row>
    <row r="8" spans="1:21" x14ac:dyDescent="0.25">
      <c r="A8" s="25" t="s">
        <v>35</v>
      </c>
      <c r="B8" s="3" t="s">
        <v>36</v>
      </c>
    </row>
    <row r="9" spans="1:21" ht="15.75" thickBot="1" x14ac:dyDescent="0.3">
      <c r="B9" s="25"/>
    </row>
    <row r="10" spans="1:21" x14ac:dyDescent="0.25">
      <c r="A10" s="28" t="s">
        <v>23</v>
      </c>
      <c r="B10" s="29" t="s">
        <v>30</v>
      </c>
      <c r="C10" s="30" t="s">
        <v>12</v>
      </c>
      <c r="E10" s="36" t="s">
        <v>24</v>
      </c>
      <c r="F10" s="30"/>
      <c r="H10" s="36" t="s">
        <v>25</v>
      </c>
      <c r="I10" s="30"/>
      <c r="O10" s="25"/>
      <c r="P10" s="25"/>
      <c r="T10" s="25"/>
      <c r="U10" s="25"/>
    </row>
    <row r="11" spans="1:21" x14ac:dyDescent="0.25">
      <c r="A11" s="31" t="s">
        <v>9</v>
      </c>
      <c r="B11" s="27">
        <v>0</v>
      </c>
      <c r="C11" s="32">
        <v>0</v>
      </c>
      <c r="E11" s="31" t="s">
        <v>27</v>
      </c>
      <c r="F11" s="37">
        <f>SUM(B11:B13)/(1-SUM(C11:C13))</f>
        <v>2</v>
      </c>
      <c r="H11" s="31" t="s">
        <v>27</v>
      </c>
      <c r="I11" s="39">
        <v>3</v>
      </c>
    </row>
    <row r="12" spans="1:21" x14ac:dyDescent="0.25">
      <c r="A12" s="31" t="s">
        <v>8</v>
      </c>
      <c r="B12" s="27">
        <v>0</v>
      </c>
      <c r="C12" s="32">
        <v>0</v>
      </c>
      <c r="E12" s="31" t="s">
        <v>28</v>
      </c>
      <c r="F12" s="38"/>
      <c r="H12" s="31" t="s">
        <v>28</v>
      </c>
      <c r="I12" s="39">
        <v>2</v>
      </c>
      <c r="M12" s="26"/>
    </row>
    <row r="13" spans="1:21" ht="15.75" thickBot="1" x14ac:dyDescent="0.3">
      <c r="A13" s="33" t="s">
        <v>7</v>
      </c>
      <c r="B13" s="34">
        <v>1</v>
      </c>
      <c r="C13" s="35">
        <v>0.5</v>
      </c>
      <c r="E13" s="33" t="s">
        <v>29</v>
      </c>
      <c r="F13" s="40" t="s">
        <v>47</v>
      </c>
      <c r="H13" s="33" t="s">
        <v>29</v>
      </c>
      <c r="I13" s="18">
        <v>0</v>
      </c>
      <c r="M13" s="26"/>
    </row>
    <row r="16" spans="1:21" x14ac:dyDescent="0.25">
      <c r="B16" s="25" t="s">
        <v>0</v>
      </c>
      <c r="C16" s="25" t="s">
        <v>31</v>
      </c>
      <c r="D16" s="25" t="s">
        <v>32</v>
      </c>
      <c r="E16" s="25" t="s">
        <v>33</v>
      </c>
      <c r="F16" s="25" t="s">
        <v>34</v>
      </c>
      <c r="G16" s="25"/>
    </row>
    <row r="18" spans="2:6" x14ac:dyDescent="0.25">
      <c r="B18" s="3">
        <v>0</v>
      </c>
      <c r="C18" s="3">
        <v>0</v>
      </c>
      <c r="D18" s="3">
        <v>0</v>
      </c>
      <c r="E18" s="3">
        <v>0</v>
      </c>
      <c r="F18" s="3">
        <f>(E18-D18)^2</f>
        <v>0</v>
      </c>
    </row>
    <row r="19" spans="2:6" x14ac:dyDescent="0.25">
      <c r="B19" s="3">
        <v>1</v>
      </c>
      <c r="C19" s="3">
        <v>0</v>
      </c>
      <c r="D19" s="3">
        <f>EXP(-1/$I$12)*D18+$I$11*(1-EXP(-1/$I$12))*C18</f>
        <v>0</v>
      </c>
      <c r="E19" s="3">
        <v>0</v>
      </c>
      <c r="F19" s="3">
        <f t="shared" ref="F19:F43" si="0">(E19-D19)^2</f>
        <v>0</v>
      </c>
    </row>
    <row r="20" spans="2:6" x14ac:dyDescent="0.25">
      <c r="B20" s="3">
        <v>2</v>
      </c>
      <c r="C20" s="3">
        <v>0</v>
      </c>
      <c r="D20" s="3">
        <f>EXP(-1/$I$12)*D19+$I$11*(1-EXP(-1/$I$12))*C19</f>
        <v>0</v>
      </c>
      <c r="E20" s="3">
        <v>0</v>
      </c>
      <c r="F20" s="3">
        <f t="shared" si="0"/>
        <v>0</v>
      </c>
    </row>
    <row r="21" spans="2:6" x14ac:dyDescent="0.25">
      <c r="B21" s="3">
        <v>3</v>
      </c>
      <c r="C21" s="3">
        <v>0.5</v>
      </c>
      <c r="D21" s="3">
        <f>EXP(-1/$I$12)*D20+$I$11*(1-EXP(-1/$I$12))*C20</f>
        <v>0</v>
      </c>
      <c r="E21" s="3">
        <f>($B$13*C20+$B$12*C19+$B$11*C18)+($C$13*E20+$C$12*E19+$C$11*E18)</f>
        <v>0</v>
      </c>
      <c r="F21" s="3">
        <f t="shared" si="0"/>
        <v>0</v>
      </c>
    </row>
    <row r="22" spans="2:6" x14ac:dyDescent="0.25">
      <c r="B22" s="3">
        <v>4</v>
      </c>
      <c r="C22" s="3">
        <v>0.25</v>
      </c>
      <c r="D22" s="3">
        <f>EXP(-1/$I$12)*D21+$I$11*(1-EXP(-1/$I$12))*C21</f>
        <v>0.59020401043104986</v>
      </c>
      <c r="E22" s="3">
        <f t="shared" ref="E22:E43" si="1">($B$13*C21+$B$12*C20+$B$11*C19)+($C$13*E21+$C$12*E20+$C$11*E19)</f>
        <v>0.5</v>
      </c>
      <c r="F22" s="3">
        <f t="shared" si="0"/>
        <v>8.1367634978449527E-3</v>
      </c>
    </row>
    <row r="23" spans="2:6" x14ac:dyDescent="0.25">
      <c r="B23" s="3">
        <v>5</v>
      </c>
      <c r="C23" s="3">
        <v>0</v>
      </c>
      <c r="D23" s="3">
        <f>EXP(-1/$I$12)*D22+$I$11*(1-EXP(-1/$I$12))*C22</f>
        <v>0.65307883302731162</v>
      </c>
      <c r="E23" s="3">
        <f t="shared" si="1"/>
        <v>0.5</v>
      </c>
      <c r="F23" s="3">
        <f t="shared" si="0"/>
        <v>2.3433129121003551E-2</v>
      </c>
    </row>
    <row r="24" spans="2:6" x14ac:dyDescent="0.25">
      <c r="B24" s="3">
        <v>6</v>
      </c>
      <c r="C24" s="3">
        <v>0</v>
      </c>
      <c r="D24" s="3">
        <f>EXP(-1/$I$12)*D23+$I$11*(1-EXP(-1/$I$12))*C23</f>
        <v>0.39611233544041208</v>
      </c>
      <c r="E24" s="3">
        <f t="shared" si="1"/>
        <v>0.25</v>
      </c>
      <c r="F24" s="3">
        <f t="shared" si="0"/>
        <v>2.1348814567851499E-2</v>
      </c>
    </row>
    <row r="25" spans="2:6" x14ac:dyDescent="0.25">
      <c r="B25" s="3">
        <v>7</v>
      </c>
      <c r="C25" s="3">
        <v>1</v>
      </c>
      <c r="D25" s="3">
        <f>EXP(-1/$I$12)*D24+$I$11*(1-EXP(-1/$I$12))*C24</f>
        <v>0.2402542761349851</v>
      </c>
      <c r="E25" s="3">
        <f t="shared" si="1"/>
        <v>0.125</v>
      </c>
      <c r="F25" s="3">
        <f t="shared" si="0"/>
        <v>1.3283548167399396E-2</v>
      </c>
    </row>
    <row r="26" spans="2:6" x14ac:dyDescent="0.25">
      <c r="B26" s="3">
        <v>8</v>
      </c>
      <c r="C26" s="3">
        <v>1</v>
      </c>
      <c r="D26" s="3">
        <f>EXP(-1/$I$12)*D25+$I$11*(1-EXP(-1/$I$12))*C25</f>
        <v>1.3261296054650336</v>
      </c>
      <c r="E26" s="3">
        <f t="shared" si="1"/>
        <v>1.0625</v>
      </c>
      <c r="F26" s="3">
        <f t="shared" si="0"/>
        <v>6.9500568877649258E-2</v>
      </c>
    </row>
    <row r="27" spans="2:6" x14ac:dyDescent="0.25">
      <c r="B27" s="3">
        <v>9</v>
      </c>
      <c r="C27" s="3">
        <v>1</v>
      </c>
      <c r="D27" s="3">
        <f>EXP(-1/$I$12)*D26+$I$11*(1-EXP(-1/$I$12))*C26</f>
        <v>1.9847462853292608</v>
      </c>
      <c r="E27" s="3">
        <f t="shared" si="1"/>
        <v>1.53125</v>
      </c>
      <c r="F27" s="3">
        <f t="shared" si="0"/>
        <v>0.2056588808074383</v>
      </c>
    </row>
    <row r="28" spans="2:6" x14ac:dyDescent="0.25">
      <c r="B28" s="3">
        <v>10</v>
      </c>
      <c r="C28" s="3">
        <v>1</v>
      </c>
      <c r="D28" s="3">
        <f>EXP(-1/$I$12)*D27+$I$11*(1-EXP(-1/$I$12))*C27</f>
        <v>2.3842174946650552</v>
      </c>
      <c r="E28" s="3">
        <f t="shared" si="1"/>
        <v>1.765625</v>
      </c>
      <c r="F28" s="3">
        <f t="shared" si="0"/>
        <v>0.38265667445593632</v>
      </c>
    </row>
    <row r="29" spans="2:6" x14ac:dyDescent="0.25">
      <c r="B29" s="3">
        <v>11</v>
      </c>
      <c r="C29" s="3">
        <v>2</v>
      </c>
      <c r="D29" s="3">
        <f>EXP(-1/$I$12)*D28+$I$11*(1-EXP(-1/$I$12))*C28</f>
        <v>2.6265090307996974</v>
      </c>
      <c r="E29" s="3">
        <f t="shared" si="1"/>
        <v>1.8828125</v>
      </c>
      <c r="F29" s="3">
        <f t="shared" si="0"/>
        <v>0.55308452992350532</v>
      </c>
    </row>
    <row r="30" spans="2:6" x14ac:dyDescent="0.25">
      <c r="B30" s="3">
        <v>12</v>
      </c>
      <c r="C30" s="3">
        <v>2</v>
      </c>
      <c r="D30" s="3">
        <f>EXP(-1/$I$12)*D29+$I$11*(1-EXP(-1/$I$12))*C29</f>
        <v>3.9538742969163296</v>
      </c>
      <c r="E30" s="3">
        <f t="shared" si="1"/>
        <v>2.94140625</v>
      </c>
      <c r="F30" s="3">
        <f t="shared" si="0"/>
        <v>1.025091546026567</v>
      </c>
    </row>
    <row r="31" spans="2:6" x14ac:dyDescent="0.25">
      <c r="B31" s="3">
        <v>13</v>
      </c>
      <c r="C31" s="3">
        <v>2</v>
      </c>
      <c r="D31" s="3">
        <f>EXP(-1/$I$12)*D30+$I$11*(1-EXP(-1/$I$12))*C30</f>
        <v>4.7589620274536859</v>
      </c>
      <c r="E31" s="3">
        <f t="shared" si="1"/>
        <v>3.470703125</v>
      </c>
      <c r="F31" s="3">
        <f t="shared" si="0"/>
        <v>1.6596109997511754</v>
      </c>
    </row>
    <row r="32" spans="2:6" x14ac:dyDescent="0.25">
      <c r="B32" s="3">
        <v>14</v>
      </c>
      <c r="C32" s="3">
        <v>2</v>
      </c>
      <c r="D32" s="3">
        <f>EXP(-1/$I$12)*D31+$I$11*(1-EXP(-1/$I$12))*C31</f>
        <v>5.2472724197830551</v>
      </c>
      <c r="E32" s="3">
        <f t="shared" si="1"/>
        <v>3.7353515625</v>
      </c>
      <c r="F32" s="3">
        <f t="shared" si="0"/>
        <v>2.2859046786875283</v>
      </c>
    </row>
    <row r="33" spans="2:6" x14ac:dyDescent="0.25">
      <c r="B33" s="3">
        <v>15</v>
      </c>
      <c r="C33" s="3">
        <v>2</v>
      </c>
      <c r="D33" s="3">
        <f>EXP(-1/$I$12)*D32+$I$11*(1-EXP(-1/$I$12))*C32</f>
        <v>5.5434476441871219</v>
      </c>
      <c r="E33" s="3">
        <f t="shared" si="1"/>
        <v>3.86767578125</v>
      </c>
      <c r="F33" s="3">
        <f t="shared" si="0"/>
        <v>2.8082113366117518</v>
      </c>
    </row>
    <row r="34" spans="2:6" x14ac:dyDescent="0.25">
      <c r="B34" s="3">
        <v>16</v>
      </c>
      <c r="C34" s="3">
        <v>2</v>
      </c>
      <c r="D34" s="3">
        <f>EXP(-1/$I$12)*D33+$I$11*(1-EXP(-1/$I$12))*C33</f>
        <v>5.7230869984354582</v>
      </c>
      <c r="E34" s="3">
        <f t="shared" si="1"/>
        <v>3.933837890625</v>
      </c>
      <c r="F34" s="3">
        <f t="shared" si="0"/>
        <v>3.2014123698005208</v>
      </c>
    </row>
    <row r="35" spans="2:6" x14ac:dyDescent="0.25">
      <c r="B35" s="3">
        <v>17</v>
      </c>
      <c r="C35" s="3">
        <v>2</v>
      </c>
      <c r="D35" s="3">
        <f>EXP(-1/$I$12)*D34+$I$11*(1-EXP(-1/$I$12))*C34</f>
        <v>5.8320437744780529</v>
      </c>
      <c r="E35" s="3">
        <f t="shared" si="1"/>
        <v>3.9669189453125</v>
      </c>
      <c r="F35" s="3">
        <f t="shared" si="0"/>
        <v>3.4786906283698329</v>
      </c>
    </row>
    <row r="36" spans="2:6" x14ac:dyDescent="0.25">
      <c r="B36" s="3">
        <v>18</v>
      </c>
      <c r="C36" s="3">
        <v>2</v>
      </c>
      <c r="D36" s="3">
        <f>EXP(-1/$I$12)*D35+$I$11*(1-EXP(-1/$I$12))*C35</f>
        <v>5.8981293997313298</v>
      </c>
      <c r="E36" s="3">
        <f t="shared" si="1"/>
        <v>3.98345947265625</v>
      </c>
      <c r="F36" s="3">
        <f t="shared" si="0"/>
        <v>3.6659609296456912</v>
      </c>
    </row>
    <row r="37" spans="2:6" x14ac:dyDescent="0.25">
      <c r="B37" s="3">
        <v>19</v>
      </c>
      <c r="C37" s="3">
        <v>2</v>
      </c>
      <c r="D37" s="3">
        <f>EXP(-1/$I$12)*D36+$I$11*(1-EXP(-1/$I$12))*C36</f>
        <v>5.9382123576137218</v>
      </c>
      <c r="E37" s="3">
        <f t="shared" si="1"/>
        <v>3.991729736328125</v>
      </c>
      <c r="F37" s="3">
        <f t="shared" si="0"/>
        <v>3.788794594966848</v>
      </c>
    </row>
    <row r="38" spans="2:6" x14ac:dyDescent="0.25">
      <c r="B38" s="3">
        <v>20</v>
      </c>
      <c r="C38" s="3">
        <v>2</v>
      </c>
      <c r="D38" s="3">
        <f>EXP(-1/$I$12)*D37+$I$11*(1-EXP(-1/$I$12))*C37</f>
        <v>5.9625239005013624</v>
      </c>
      <c r="E38" s="3">
        <f t="shared" si="1"/>
        <v>3.9958648681640625</v>
      </c>
      <c r="F38" s="3">
        <f t="shared" si="0"/>
        <v>3.8677477494738848</v>
      </c>
    </row>
    <row r="39" spans="2:6" x14ac:dyDescent="0.25">
      <c r="B39" s="3">
        <v>21</v>
      </c>
      <c r="C39" s="3">
        <v>2</v>
      </c>
      <c r="D39" s="3">
        <f>EXP(-1/$I$12)*D38+$I$11*(1-EXP(-1/$I$12))*C38</f>
        <v>5.977269596647635</v>
      </c>
      <c r="E39" s="3">
        <f t="shared" si="1"/>
        <v>3.9979324340820312</v>
      </c>
      <c r="F39" s="3">
        <f t="shared" si="0"/>
        <v>3.9177756031132556</v>
      </c>
    </row>
    <row r="40" spans="2:6" x14ac:dyDescent="0.25">
      <c r="B40" s="3">
        <v>22</v>
      </c>
      <c r="C40" s="3">
        <v>2</v>
      </c>
      <c r="D40" s="3">
        <f>EXP(-1/$I$12)*D39+$I$11*(1-EXP(-1/$I$12))*C39</f>
        <v>5.9862133134591557</v>
      </c>
      <c r="E40" s="3">
        <f t="shared" si="1"/>
        <v>3.9989662170410156</v>
      </c>
      <c r="F40" s="3">
        <f t="shared" si="0"/>
        <v>3.9491510222223285</v>
      </c>
    </row>
    <row r="41" spans="2:6" x14ac:dyDescent="0.25">
      <c r="B41" s="3">
        <v>23</v>
      </c>
      <c r="C41" s="3">
        <v>2</v>
      </c>
      <c r="D41" s="3">
        <f>EXP(-1/$I$12)*D40+$I$11*(1-EXP(-1/$I$12))*C40</f>
        <v>5.9916379519171308</v>
      </c>
      <c r="E41" s="3">
        <f t="shared" si="1"/>
        <v>3.9994831085205078</v>
      </c>
      <c r="F41" s="3">
        <f t="shared" si="0"/>
        <v>3.9686809200686235</v>
      </c>
    </row>
    <row r="42" spans="2:6" x14ac:dyDescent="0.25">
      <c r="B42" s="3">
        <v>24</v>
      </c>
      <c r="C42" s="3">
        <v>2</v>
      </c>
      <c r="D42" s="3">
        <f>EXP(-1/$I$12)*D41+$I$11*(1-EXP(-1/$I$12))*C41</f>
        <v>5.9949281614597485</v>
      </c>
      <c r="E42" s="3">
        <f t="shared" si="1"/>
        <v>3.9997415542602539</v>
      </c>
      <c r="F42" s="3">
        <f t="shared" si="0"/>
        <v>3.9807695975482305</v>
      </c>
    </row>
    <row r="43" spans="2:6" x14ac:dyDescent="0.25">
      <c r="B43" s="3">
        <v>25</v>
      </c>
      <c r="C43" s="3">
        <v>2</v>
      </c>
      <c r="D43" s="3">
        <f>EXP(-1/$I$12)*D42+$I$11*(1-EXP(-1/$I$12))*C42</f>
        <v>5.996923774424225</v>
      </c>
      <c r="E43" s="3">
        <f t="shared" si="1"/>
        <v>3.999870777130127</v>
      </c>
      <c r="F43" s="3">
        <f t="shared" si="0"/>
        <v>3.9882206740013406</v>
      </c>
    </row>
    <row r="45" spans="2:6" x14ac:dyDescent="0.25">
      <c r="F45" s="3">
        <f>SUM(F18:F43)</f>
        <v>46.863125559706205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8"/>
  <sheetViews>
    <sheetView workbookViewId="0">
      <selection activeCell="A2" sqref="A2"/>
    </sheetView>
  </sheetViews>
  <sheetFormatPr defaultRowHeight="15" x14ac:dyDescent="0.25"/>
  <cols>
    <col min="1" max="1" width="6" bestFit="1" customWidth="1"/>
    <col min="2" max="2" width="12" bestFit="1" customWidth="1"/>
    <col min="3" max="3" width="12.7109375" bestFit="1" customWidth="1"/>
    <col min="4" max="5" width="12" bestFit="1" customWidth="1"/>
    <col min="6" max="6" width="12.7109375" bestFit="1" customWidth="1"/>
    <col min="7" max="8" width="13.42578125" bestFit="1" customWidth="1"/>
    <col min="9" max="10" width="13.5703125" bestFit="1" customWidth="1"/>
    <col min="11" max="11" width="10.28515625" bestFit="1" customWidth="1"/>
    <col min="12" max="12" width="10.5703125" bestFit="1" customWidth="1"/>
    <col min="17" max="17" width="14.7109375" bestFit="1" customWidth="1"/>
  </cols>
  <sheetData>
    <row r="1" spans="1:21" ht="15.75" thickBot="1" x14ac:dyDescent="0.3">
      <c r="A1" s="4" t="s">
        <v>49</v>
      </c>
    </row>
    <row r="2" spans="1:21" x14ac:dyDescent="0.25">
      <c r="B2" s="9" t="s">
        <v>13</v>
      </c>
      <c r="C2" s="5"/>
      <c r="D2" s="1"/>
      <c r="F2" s="9" t="s">
        <v>14</v>
      </c>
      <c r="G2" s="5"/>
      <c r="H2" s="1"/>
      <c r="J2" s="9" t="s">
        <v>24</v>
      </c>
      <c r="K2" s="10" t="s">
        <v>19</v>
      </c>
      <c r="L2" s="1"/>
      <c r="N2" s="9" t="s">
        <v>25</v>
      </c>
      <c r="O2" s="10" t="s">
        <v>19</v>
      </c>
      <c r="P2" s="5"/>
      <c r="Q2" s="41" t="s">
        <v>21</v>
      </c>
      <c r="S2" s="9" t="s">
        <v>25</v>
      </c>
      <c r="T2" s="10" t="s">
        <v>26</v>
      </c>
      <c r="U2" s="1"/>
    </row>
    <row r="3" spans="1:21" ht="15.75" thickBot="1" x14ac:dyDescent="0.3">
      <c r="A3" t="s">
        <v>23</v>
      </c>
      <c r="B3" s="6" t="s">
        <v>10</v>
      </c>
      <c r="C3" s="7" t="s">
        <v>11</v>
      </c>
      <c r="D3" s="8" t="s">
        <v>12</v>
      </c>
      <c r="F3" s="6" t="s">
        <v>10</v>
      </c>
      <c r="G3" s="7" t="s">
        <v>11</v>
      </c>
      <c r="H3" s="8" t="s">
        <v>12</v>
      </c>
      <c r="J3" s="6" t="s">
        <v>20</v>
      </c>
      <c r="K3" s="7">
        <v>1</v>
      </c>
      <c r="L3" s="8">
        <v>2</v>
      </c>
      <c r="N3" s="6" t="s">
        <v>20</v>
      </c>
      <c r="O3" s="7">
        <v>1</v>
      </c>
      <c r="P3" s="7">
        <v>2</v>
      </c>
      <c r="Q3" s="8" t="s">
        <v>22</v>
      </c>
      <c r="S3" s="6" t="s">
        <v>20</v>
      </c>
      <c r="T3" s="7">
        <v>1</v>
      </c>
      <c r="U3" s="8">
        <v>2</v>
      </c>
    </row>
    <row r="4" spans="1:21" x14ac:dyDescent="0.25">
      <c r="A4" t="s">
        <v>9</v>
      </c>
      <c r="B4" s="19">
        <v>0</v>
      </c>
      <c r="C4" s="20">
        <v>-3</v>
      </c>
      <c r="D4" s="21">
        <v>0</v>
      </c>
      <c r="F4" s="19">
        <v>0</v>
      </c>
      <c r="G4" s="20">
        <v>0</v>
      </c>
      <c r="H4" s="21">
        <v>0</v>
      </c>
      <c r="J4" s="6">
        <v>1</v>
      </c>
      <c r="K4" s="11">
        <f>SUM(B4:B6)/(1-SUM(D4:D6))</f>
        <v>3.5000000000000004</v>
      </c>
      <c r="L4" s="12">
        <f>SUM(C4:C6)/(1-SUM(D4:D6))</f>
        <v>10.000000000000002</v>
      </c>
      <c r="N4" s="6">
        <v>1</v>
      </c>
      <c r="O4" s="15">
        <v>3</v>
      </c>
      <c r="P4" s="16">
        <v>15</v>
      </c>
      <c r="Q4" s="42">
        <v>2</v>
      </c>
      <c r="R4" s="3"/>
      <c r="S4" s="6">
        <v>1</v>
      </c>
      <c r="T4" s="15">
        <v>0</v>
      </c>
      <c r="U4" s="16">
        <v>1</v>
      </c>
    </row>
    <row r="5" spans="1:21" ht="15.75" thickBot="1" x14ac:dyDescent="0.3">
      <c r="A5" t="s">
        <v>8</v>
      </c>
      <c r="B5" s="19">
        <v>-0.3</v>
      </c>
      <c r="C5" s="20">
        <v>5</v>
      </c>
      <c r="D5" s="21">
        <v>-0.2</v>
      </c>
      <c r="F5" s="19">
        <v>0</v>
      </c>
      <c r="G5" s="20">
        <v>0</v>
      </c>
      <c r="H5" s="21">
        <v>0.3</v>
      </c>
      <c r="J5" s="2">
        <v>2</v>
      </c>
      <c r="K5" s="13">
        <f>SUM(F4:F6)/(1-SUM(H4:H6))</f>
        <v>-0.7142857142857143</v>
      </c>
      <c r="L5" s="14">
        <f>SUM(G4:G6)/(1-SUM(H4:H6))</f>
        <v>-1.4285714285714286</v>
      </c>
      <c r="N5" s="2">
        <v>2</v>
      </c>
      <c r="O5" s="17">
        <v>-1.5</v>
      </c>
      <c r="P5" s="18">
        <v>-3</v>
      </c>
      <c r="Q5" s="43">
        <v>4</v>
      </c>
      <c r="R5" s="3"/>
      <c r="S5" s="2">
        <v>2</v>
      </c>
      <c r="T5" s="17">
        <v>0</v>
      </c>
      <c r="U5" s="18">
        <v>0</v>
      </c>
    </row>
    <row r="6" spans="1:21" ht="15.75" thickBot="1" x14ac:dyDescent="0.3">
      <c r="A6" t="s">
        <v>7</v>
      </c>
      <c r="B6" s="22">
        <v>1</v>
      </c>
      <c r="C6" s="23">
        <v>0</v>
      </c>
      <c r="D6" s="24">
        <v>1</v>
      </c>
      <c r="F6" s="22">
        <v>-0.5</v>
      </c>
      <c r="G6" s="23">
        <v>-1</v>
      </c>
      <c r="H6" s="24">
        <v>0</v>
      </c>
      <c r="N6" s="7"/>
      <c r="O6" s="3"/>
      <c r="P6" s="3"/>
      <c r="Q6" s="7"/>
    </row>
    <row r="7" spans="1:21" x14ac:dyDescent="0.25">
      <c r="F7" s="7"/>
      <c r="G7" s="7"/>
      <c r="H7" s="7"/>
      <c r="O7" s="3"/>
      <c r="P7" s="3"/>
    </row>
    <row r="9" spans="1:21" x14ac:dyDescent="0.25">
      <c r="B9" s="4" t="s">
        <v>0</v>
      </c>
      <c r="C9" s="4" t="s">
        <v>1</v>
      </c>
      <c r="D9" s="4" t="s">
        <v>2</v>
      </c>
      <c r="E9" s="4" t="s">
        <v>3</v>
      </c>
      <c r="F9" s="4" t="s">
        <v>4</v>
      </c>
      <c r="G9" s="4" t="s">
        <v>5</v>
      </c>
      <c r="H9" s="4" t="s">
        <v>6</v>
      </c>
      <c r="I9" s="4" t="s">
        <v>15</v>
      </c>
      <c r="J9" s="4" t="s">
        <v>16</v>
      </c>
    </row>
    <row r="11" spans="1:21" x14ac:dyDescent="0.25"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f>10000*(G11-E11)^2</f>
        <v>0</v>
      </c>
      <c r="J11">
        <f>1000*(H11-F11)^2</f>
        <v>0</v>
      </c>
    </row>
    <row r="12" spans="1:21" x14ac:dyDescent="0.25">
      <c r="B12">
        <v>1</v>
      </c>
      <c r="C12">
        <v>0</v>
      </c>
      <c r="D12">
        <v>0</v>
      </c>
      <c r="E12">
        <f>EXP(-1/$Q$4)*E11+$O$4*(1-EXP(-1/$Q$4))*C11+$P$4*(1-EXP(-1/$Q$4))*D11</f>
        <v>0</v>
      </c>
      <c r="F12">
        <f t="shared" ref="F12:F30" si="0">EXP(-1/$Q$5)*F11+$O$5*(1-EXP(-1/$Q$5))*C11+$P$5*(1-EXP(-1/$Q$5))*D11</f>
        <v>0</v>
      </c>
      <c r="G12">
        <v>0</v>
      </c>
      <c r="H12">
        <v>0</v>
      </c>
      <c r="I12">
        <f t="shared" ref="I12:I36" si="1">10000*(G12-E12)^2</f>
        <v>0</v>
      </c>
      <c r="J12">
        <f t="shared" ref="J12:J36" si="2">1000*(H12-F12)^2</f>
        <v>0</v>
      </c>
    </row>
    <row r="13" spans="1:21" x14ac:dyDescent="0.25">
      <c r="B13">
        <v>2</v>
      </c>
      <c r="C13">
        <v>0</v>
      </c>
      <c r="D13">
        <v>0</v>
      </c>
      <c r="E13">
        <f>EXP(-1/$Q$4)*E12+$O$4*(1-EXP(-1/$Q$4))*C12+$P$4*(1-EXP(-1/$Q$4))*D11</f>
        <v>0</v>
      </c>
      <c r="F13">
        <f t="shared" si="0"/>
        <v>0</v>
      </c>
      <c r="G13">
        <v>0</v>
      </c>
      <c r="H13">
        <v>0</v>
      </c>
      <c r="I13">
        <f t="shared" si="1"/>
        <v>0</v>
      </c>
      <c r="J13">
        <f t="shared" si="2"/>
        <v>0</v>
      </c>
    </row>
    <row r="14" spans="1:21" x14ac:dyDescent="0.25">
      <c r="B14">
        <v>3</v>
      </c>
      <c r="C14">
        <v>0</v>
      </c>
      <c r="D14">
        <v>0</v>
      </c>
      <c r="E14">
        <f t="shared" ref="E14:E30" si="3">EXP(-1/$Q$4)*E13+$O$4*(1-EXP(-1/$Q$4))*C13+$P$4*(1-EXP(-1/$Q$4))*D12</f>
        <v>0</v>
      </c>
      <c r="F14">
        <f t="shared" si="0"/>
        <v>0</v>
      </c>
      <c r="G14">
        <f t="shared" ref="G14:G36" si="4">($B$6*C13+$B$5*C12+$B$4*C11)+($C$6*D13+$C$5*D12+$C$4*D11)+($D$6*G13+$D$5*G12+$D$4*G11)</f>
        <v>0</v>
      </c>
      <c r="H14">
        <f>($B$6*C13+$B$5*C12+$B$4*C11)+($C$6*D13+$C$5*D12+$C$4*D11)+($D$6*G13+$D$5*G12+$D$4*G11)</f>
        <v>0</v>
      </c>
      <c r="I14">
        <f t="shared" si="1"/>
        <v>0</v>
      </c>
      <c r="J14">
        <f t="shared" si="2"/>
        <v>0</v>
      </c>
    </row>
    <row r="15" spans="1:21" x14ac:dyDescent="0.25">
      <c r="B15">
        <v>4</v>
      </c>
      <c r="C15">
        <v>0</v>
      </c>
      <c r="D15">
        <v>1</v>
      </c>
      <c r="E15">
        <f t="shared" si="3"/>
        <v>0</v>
      </c>
      <c r="F15">
        <f t="shared" si="0"/>
        <v>0</v>
      </c>
      <c r="G15">
        <f t="shared" si="4"/>
        <v>0</v>
      </c>
      <c r="H15">
        <f>($F$6*C14+$F$5*C13+$F$4*C12)+($G$6*D14+$G$5*D13+$G$4*D12)+($H$6*H14+$H$5*H13+$H$4*H12)</f>
        <v>0</v>
      </c>
      <c r="I15">
        <f t="shared" si="1"/>
        <v>0</v>
      </c>
      <c r="J15">
        <f t="shared" si="2"/>
        <v>0</v>
      </c>
    </row>
    <row r="16" spans="1:21" x14ac:dyDescent="0.25">
      <c r="B16">
        <v>5</v>
      </c>
      <c r="C16">
        <v>0</v>
      </c>
      <c r="D16">
        <v>1</v>
      </c>
      <c r="E16">
        <f t="shared" si="3"/>
        <v>0</v>
      </c>
      <c r="F16">
        <f t="shared" si="0"/>
        <v>-0.66359765078578536</v>
      </c>
      <c r="G16">
        <f t="shared" si="4"/>
        <v>0</v>
      </c>
      <c r="H16">
        <f t="shared" ref="H16:H30" si="5">($F$6*C15+$F$5*C14+$F$4*C13)+($G$6*D15+$G$5*D14+$G$4*D13)+($H$6*H15+$H$5*H14+$H$4*H13)</f>
        <v>-1</v>
      </c>
      <c r="I16">
        <f t="shared" si="1"/>
        <v>0</v>
      </c>
      <c r="J16">
        <f t="shared" si="2"/>
        <v>113.16654055684242</v>
      </c>
    </row>
    <row r="17" spans="2:10" x14ac:dyDescent="0.25">
      <c r="B17">
        <v>6</v>
      </c>
      <c r="C17">
        <v>0</v>
      </c>
      <c r="D17">
        <v>1</v>
      </c>
      <c r="E17">
        <f>EXP(-1/$Q$4)*E16+$O$4*(1-EXP(-1/$Q$4))*C16+$P$4*(1-EXP(-1/$Q$4))*D15</f>
        <v>5.9020401043104984</v>
      </c>
      <c r="F17">
        <f t="shared" si="0"/>
        <v>-1.1804080208620997</v>
      </c>
      <c r="G17">
        <f t="shared" si="4"/>
        <v>5</v>
      </c>
      <c r="H17">
        <f t="shared" si="5"/>
        <v>-1</v>
      </c>
      <c r="I17">
        <f t="shared" si="1"/>
        <v>8136.7634978449487</v>
      </c>
      <c r="J17">
        <f t="shared" si="2"/>
        <v>32.547053991379812</v>
      </c>
    </row>
    <row r="18" spans="2:10" x14ac:dyDescent="0.25">
      <c r="B18">
        <v>7</v>
      </c>
      <c r="C18">
        <v>1</v>
      </c>
      <c r="D18">
        <v>1</v>
      </c>
      <c r="E18">
        <f>EXP(-1/$Q$4)*E17+$O$4*(1-EXP(-1/$Q$4))*C17+$P$4*(1-EXP(-1/$Q$4))*D16</f>
        <v>9.4818083824283654</v>
      </c>
      <c r="F18">
        <f>EXP(-1/$Q$5)*F17+$O$5*(1-EXP(-1/$Q$5))*C17+$P$5*(1-EXP(-1/$Q$5))*D17</f>
        <v>-1.5829003417769558</v>
      </c>
      <c r="G18">
        <f t="shared" si="4"/>
        <v>7</v>
      </c>
      <c r="H18">
        <f t="shared" si="5"/>
        <v>-1.3</v>
      </c>
      <c r="I18">
        <f t="shared" si="1"/>
        <v>61593.728470917005</v>
      </c>
      <c r="J18">
        <f t="shared" si="2"/>
        <v>80.032603377518384</v>
      </c>
    </row>
    <row r="19" spans="2:10" x14ac:dyDescent="0.25">
      <c r="B19">
        <v>8</v>
      </c>
      <c r="C19">
        <v>1</v>
      </c>
      <c r="D19">
        <v>1</v>
      </c>
      <c r="E19">
        <f t="shared" si="3"/>
        <v>12.833455618635652</v>
      </c>
      <c r="F19">
        <f t="shared" si="0"/>
        <v>-2.2281605018785657</v>
      </c>
      <c r="G19">
        <f t="shared" si="4"/>
        <v>9</v>
      </c>
      <c r="H19">
        <f t="shared" si="5"/>
        <v>-1.8</v>
      </c>
      <c r="I19">
        <f t="shared" si="1"/>
        <v>146953.81980049249</v>
      </c>
      <c r="J19">
        <f t="shared" si="2"/>
        <v>183.32141536890526</v>
      </c>
    </row>
    <row r="20" spans="2:10" x14ac:dyDescent="0.25">
      <c r="B20">
        <v>9</v>
      </c>
      <c r="C20">
        <v>1</v>
      </c>
      <c r="D20">
        <v>4.3987372960694104</v>
      </c>
      <c r="E20">
        <f t="shared" si="3"/>
        <v>14.866332427936481</v>
      </c>
      <c r="F20">
        <f t="shared" si="0"/>
        <v>-2.7306896198504798</v>
      </c>
      <c r="G20">
        <f t="shared" si="4"/>
        <v>10.3</v>
      </c>
      <c r="H20">
        <f t="shared" si="5"/>
        <v>-1.8900000000000001</v>
      </c>
      <c r="I20">
        <f t="shared" si="1"/>
        <v>208513.9184242427</v>
      </c>
      <c r="J20">
        <f t="shared" si="2"/>
        <v>706.75903692434395</v>
      </c>
    </row>
    <row r="21" spans="2:10" x14ac:dyDescent="0.25">
      <c r="B21">
        <v>10</v>
      </c>
      <c r="C21">
        <v>1</v>
      </c>
      <c r="D21">
        <v>7.2170076744899276</v>
      </c>
      <c r="E21">
        <f t="shared" si="3"/>
        <v>16.099334540196228</v>
      </c>
      <c r="F21">
        <f t="shared" si="0"/>
        <v>-5.3774537757528815</v>
      </c>
      <c r="G21">
        <f t="shared" si="4"/>
        <v>11.2</v>
      </c>
      <c r="H21">
        <f t="shared" si="5"/>
        <v>-5.4387372960694105</v>
      </c>
      <c r="I21">
        <f t="shared" si="1"/>
        <v>240034.7893675979</v>
      </c>
      <c r="J21">
        <f t="shared" si="2"/>
        <v>3.7556698623864166</v>
      </c>
    </row>
    <row r="22" spans="2:10" x14ac:dyDescent="0.25">
      <c r="B22">
        <v>11</v>
      </c>
      <c r="C22">
        <v>2</v>
      </c>
      <c r="D22">
        <v>2.2412765589848793</v>
      </c>
      <c r="E22">
        <f t="shared" si="3"/>
        <v>36.906671950189683</v>
      </c>
      <c r="F22">
        <f t="shared" si="0"/>
        <v>-9.3089533753740206</v>
      </c>
      <c r="G22">
        <f t="shared" si="4"/>
        <v>28.833686480347048</v>
      </c>
      <c r="H22">
        <f t="shared" si="5"/>
        <v>-8.2840076744899278</v>
      </c>
      <c r="I22">
        <f t="shared" si="1"/>
        <v>651730.94396290311</v>
      </c>
      <c r="J22">
        <f t="shared" si="2"/>
        <v>1050.513689760784</v>
      </c>
    </row>
    <row r="23" spans="2:10" x14ac:dyDescent="0.25">
      <c r="B23">
        <v>12</v>
      </c>
      <c r="C23">
        <v>2</v>
      </c>
      <c r="D23">
        <v>9.8385062684558449</v>
      </c>
      <c r="E23">
        <f t="shared" si="3"/>
        <v>67.340912855426694</v>
      </c>
      <c r="F23">
        <f t="shared" si="0"/>
        <v>-9.4007236884058845</v>
      </c>
      <c r="G23">
        <f t="shared" si="4"/>
        <v>51.182512964588454</v>
      </c>
      <c r="H23">
        <f t="shared" si="5"/>
        <v>-4.8728977478057027</v>
      </c>
      <c r="I23">
        <f t="shared" si="1"/>
        <v>2610938.8703224123</v>
      </c>
      <c r="J23">
        <f t="shared" si="2"/>
        <v>20501.207748371922</v>
      </c>
    </row>
    <row r="24" spans="2:10" x14ac:dyDescent="0.25">
      <c r="B24">
        <v>13</v>
      </c>
      <c r="C24">
        <v>2</v>
      </c>
      <c r="D24">
        <v>1.8011042091804852</v>
      </c>
      <c r="E24">
        <f t="shared" si="3"/>
        <v>56.433248477556901</v>
      </c>
      <c r="F24">
        <f t="shared" si="0"/>
        <v>-14.513698267742715</v>
      </c>
      <c r="G24">
        <f t="shared" si="4"/>
        <v>36.371135439973656</v>
      </c>
      <c r="H24">
        <f t="shared" si="5"/>
        <v>-13.323708570802824</v>
      </c>
      <c r="I24">
        <f t="shared" si="1"/>
        <v>4024883.7953276765</v>
      </c>
      <c r="J24">
        <f t="shared" si="2"/>
        <v>1416.0754788230945</v>
      </c>
    </row>
    <row r="25" spans="2:10" x14ac:dyDescent="0.25">
      <c r="B25">
        <v>14</v>
      </c>
      <c r="C25">
        <v>2</v>
      </c>
      <c r="D25">
        <v>6.1905286455192297</v>
      </c>
      <c r="E25">
        <f t="shared" si="3"/>
        <v>94.656570033480392</v>
      </c>
      <c r="F25">
        <f t="shared" si="0"/>
        <v>-13.162085748998464</v>
      </c>
      <c r="G25">
        <f t="shared" si="4"/>
        <v>70.003334512380547</v>
      </c>
      <c r="H25">
        <f>($F$6*C24+$F$5*C23+$F$4*C22)+($G$6*D24+$G$5*D23+$G$4*D22)+($H$6*H24+$H$5*H23+$H$4*H22)</f>
        <v>-4.2629735335221959</v>
      </c>
      <c r="I25">
        <f t="shared" si="1"/>
        <v>6077820.2165881908</v>
      </c>
      <c r="J25">
        <f t="shared" si="2"/>
        <v>79194.19822363893</v>
      </c>
    </row>
    <row r="26" spans="2:10" x14ac:dyDescent="0.25">
      <c r="B26">
        <v>15</v>
      </c>
      <c r="C26">
        <v>2</v>
      </c>
      <c r="D26">
        <v>9.5028730390516749</v>
      </c>
      <c r="E26">
        <f t="shared" si="3"/>
        <v>70.403117184891812</v>
      </c>
      <c r="F26">
        <f t="shared" si="0"/>
        <v>-15.022260605247439</v>
      </c>
      <c r="G26">
        <f t="shared" si="4"/>
        <v>43.619109664920707</v>
      </c>
      <c r="H26">
        <f t="shared" si="5"/>
        <v>-11.187641216760078</v>
      </c>
      <c r="I26">
        <f t="shared" si="1"/>
        <v>7173830.5882986868</v>
      </c>
      <c r="J26">
        <f t="shared" si="2"/>
        <v>14704.305854563187</v>
      </c>
    </row>
    <row r="27" spans="2:10" x14ac:dyDescent="0.25">
      <c r="B27">
        <v>16</v>
      </c>
      <c r="C27">
        <v>2</v>
      </c>
      <c r="D27">
        <v>1.781191494567822</v>
      </c>
      <c r="E27">
        <f t="shared" si="3"/>
        <v>81.599213486439908</v>
      </c>
      <c r="F27">
        <f t="shared" si="0"/>
        <v>-18.669030198085476</v>
      </c>
      <c r="G27">
        <f t="shared" si="4"/>
        <v>56.567773362499281</v>
      </c>
      <c r="H27">
        <f t="shared" si="5"/>
        <v>-11.781765099108334</v>
      </c>
      <c r="I27">
        <f t="shared" si="1"/>
        <v>6265729.9467842476</v>
      </c>
      <c r="J27">
        <f t="shared" si="2"/>
        <v>47434.420543588625</v>
      </c>
    </row>
    <row r="28" spans="2:10" x14ac:dyDescent="0.25">
      <c r="B28">
        <v>17</v>
      </c>
      <c r="C28">
        <v>2</v>
      </c>
      <c r="D28">
        <v>3.34069448085656</v>
      </c>
      <c r="E28">
        <f t="shared" si="3"/>
        <v>107.93957861234058</v>
      </c>
      <c r="F28">
        <f t="shared" si="0"/>
        <v>-16.38504747963329</v>
      </c>
      <c r="G28">
        <f t="shared" si="4"/>
        <v>78.186730688215818</v>
      </c>
      <c r="H28">
        <f t="shared" si="5"/>
        <v>-6.1374838595958447</v>
      </c>
      <c r="I28">
        <f t="shared" si="1"/>
        <v>8852319.5959609523</v>
      </c>
      <c r="J28">
        <f t="shared" si="2"/>
        <v>105012.56014671495</v>
      </c>
    </row>
    <row r="29" spans="2:10" x14ac:dyDescent="0.25">
      <c r="B29">
        <v>18</v>
      </c>
      <c r="C29">
        <v>2</v>
      </c>
      <c r="D29">
        <v>2.5327396599926679</v>
      </c>
      <c r="E29">
        <f t="shared" si="3"/>
        <v>78.342143500966841</v>
      </c>
      <c r="F29">
        <f t="shared" si="0"/>
        <v>-15.641162468075791</v>
      </c>
      <c r="G29">
        <f t="shared" si="4"/>
        <v>48.670514371400039</v>
      </c>
      <c r="H29">
        <f t="shared" si="5"/>
        <v>-7.8752240105890596</v>
      </c>
      <c r="I29">
        <f t="shared" si="1"/>
        <v>8804055.7520255726</v>
      </c>
      <c r="J29">
        <f t="shared" si="2"/>
        <v>60309.800125471389</v>
      </c>
    </row>
    <row r="30" spans="2:10" x14ac:dyDescent="0.25">
      <c r="B30">
        <v>19</v>
      </c>
      <c r="C30">
        <v>2</v>
      </c>
      <c r="D30">
        <v>6.3763942688414321</v>
      </c>
      <c r="E30">
        <f t="shared" si="3"/>
        <v>69.594640824931574</v>
      </c>
      <c r="F30">
        <f t="shared" si="0"/>
        <v>-14.525667317493403</v>
      </c>
      <c r="G30">
        <f t="shared" si="4"/>
        <v>45.793066154336209</v>
      </c>
      <c r="H30">
        <f t="shared" si="5"/>
        <v>-5.3739848178714213</v>
      </c>
      <c r="I30">
        <f t="shared" si="1"/>
        <v>5665149.567999268</v>
      </c>
      <c r="J30">
        <f t="shared" si="2"/>
        <v>83753.292573887229</v>
      </c>
    </row>
    <row r="31" spans="2:10" x14ac:dyDescent="0.25">
      <c r="B31">
        <v>20</v>
      </c>
      <c r="C31">
        <v>2</v>
      </c>
      <c r="D31">
        <v>6.3763942688414321</v>
      </c>
      <c r="E31">
        <f t="shared" ref="E31:E36" si="6">EXP(-1/$Q$4)*E30+$O$4*(1-EXP(-1/$Q$4))*C30+$P$4*(1-EXP(-1/$Q$4))*D29</f>
        <v>59.52043050078818</v>
      </c>
      <c r="F31">
        <f t="shared" ref="F31:F36" si="7">EXP(-1/$Q$5)*F30+$O$5*(1-EXP(-1/$Q$5))*C30+$P$5*(1-EXP(-1/$Q$5))*D30</f>
        <v>-16.207558989571481</v>
      </c>
      <c r="G31">
        <f t="shared" si="4"/>
        <v>40.100578137449865</v>
      </c>
      <c r="H31">
        <f t="shared" ref="H31:H36" si="8">($F$6*C30+$F$5*C29+$F$4*C28)+($G$6*D30+$G$5*D29+$G$4*D28)+($H$6*H30+$H$5*H29+$H$4*H28)</f>
        <v>-9.7389614720181505</v>
      </c>
      <c r="I31">
        <f t="shared" si="1"/>
        <v>3771306.6581385676</v>
      </c>
      <c r="J31">
        <f t="shared" si="2"/>
        <v>41842.753844097111</v>
      </c>
    </row>
    <row r="32" spans="2:10" x14ac:dyDescent="0.25">
      <c r="B32">
        <v>21</v>
      </c>
      <c r="C32">
        <v>2</v>
      </c>
      <c r="D32">
        <v>6.3763942688414321</v>
      </c>
      <c r="E32">
        <f t="shared" si="6"/>
        <v>76.095516715344957</v>
      </c>
      <c r="F32">
        <f t="shared" si="7"/>
        <v>-17.517417540827161</v>
      </c>
      <c r="G32">
        <f t="shared" si="4"/>
        <v>56.625717270811776</v>
      </c>
      <c r="H32">
        <f t="shared" si="8"/>
        <v>-8.9885897142028579</v>
      </c>
      <c r="I32">
        <f t="shared" si="1"/>
        <v>3790730.9041034454</v>
      </c>
      <c r="J32">
        <f t="shared" si="2"/>
        <v>72740.904096201033</v>
      </c>
    </row>
    <row r="33" spans="2:10" x14ac:dyDescent="0.25">
      <c r="B33">
        <v>22</v>
      </c>
      <c r="C33">
        <v>2</v>
      </c>
      <c r="D33">
        <v>6.3763942688414321</v>
      </c>
      <c r="E33">
        <f t="shared" si="6"/>
        <v>86.148814691853858</v>
      </c>
      <c r="F33">
        <f t="shared" si="7"/>
        <v>-18.537536406257864</v>
      </c>
      <c r="G33">
        <f t="shared" si="4"/>
        <v>62.758390181004664</v>
      </c>
      <c r="H33">
        <f t="shared" si="8"/>
        <v>-10.298082710446877</v>
      </c>
      <c r="I33">
        <f t="shared" si="1"/>
        <v>5471119.587977347</v>
      </c>
      <c r="J33">
        <f t="shared" si="2"/>
        <v>67888.597205413331</v>
      </c>
    </row>
    <row r="34" spans="2:10" x14ac:dyDescent="0.25">
      <c r="B34">
        <v>23</v>
      </c>
      <c r="C34">
        <v>2</v>
      </c>
      <c r="D34">
        <v>6.3763942688414321</v>
      </c>
      <c r="E34">
        <f t="shared" si="6"/>
        <v>92.246448145833483</v>
      </c>
      <c r="F34">
        <f t="shared" si="7"/>
        <v>-19.332005777481207</v>
      </c>
      <c r="G34">
        <f t="shared" si="4"/>
        <v>65.586035264525165</v>
      </c>
      <c r="H34">
        <f t="shared" si="8"/>
        <v>-10.07297118310229</v>
      </c>
      <c r="I34">
        <f t="shared" si="1"/>
        <v>7107776.1500183046</v>
      </c>
      <c r="J34">
        <f t="shared" si="2"/>
        <v>85729.721619905555</v>
      </c>
    </row>
    <row r="35" spans="2:10" x14ac:dyDescent="0.25">
      <c r="B35">
        <v>24</v>
      </c>
      <c r="C35">
        <v>2</v>
      </c>
      <c r="D35">
        <v>6.3763942688414321</v>
      </c>
      <c r="E35">
        <f t="shared" si="6"/>
        <v>95.944849787361562</v>
      </c>
      <c r="F35">
        <f t="shared" si="7"/>
        <v>-19.950739145916195</v>
      </c>
      <c r="G35">
        <f t="shared" si="4"/>
        <v>67.187145766007092</v>
      </c>
      <c r="H35">
        <f t="shared" si="8"/>
        <v>-10.465819081975495</v>
      </c>
      <c r="I35">
        <f t="shared" si="1"/>
        <v>8270055.4057982713</v>
      </c>
      <c r="J35">
        <f t="shared" si="2"/>
        <v>89963.708619344863</v>
      </c>
    </row>
    <row r="36" spans="2:10" x14ac:dyDescent="0.25">
      <c r="B36">
        <v>25</v>
      </c>
      <c r="C36">
        <v>2</v>
      </c>
      <c r="D36">
        <v>6.3763942688414321</v>
      </c>
      <c r="E36">
        <f t="shared" si="6"/>
        <v>98.188043774879873</v>
      </c>
      <c r="F36">
        <f t="shared" si="7"/>
        <v>-20.432609177765769</v>
      </c>
      <c r="G36">
        <f t="shared" si="4"/>
        <v>68.222727250784928</v>
      </c>
      <c r="H36">
        <f t="shared" si="8"/>
        <v>-10.398285623772118</v>
      </c>
      <c r="I36">
        <f t="shared" si="1"/>
        <v>8979201.9438919742</v>
      </c>
      <c r="J36">
        <f t="shared" si="2"/>
        <v>100687.64918623178</v>
      </c>
    </row>
    <row r="38" spans="2:10" x14ac:dyDescent="0.25">
      <c r="H38" t="s">
        <v>17</v>
      </c>
      <c r="I38">
        <f>SUM(I11:I36)</f>
        <v>88181882.946758911</v>
      </c>
      <c r="J38">
        <f>SUM(J11:J36)</f>
        <v>873349.29127609509</v>
      </c>
    </row>
    <row r="40" spans="2:10" x14ac:dyDescent="0.25">
      <c r="H40" t="s">
        <v>18</v>
      </c>
      <c r="J40">
        <f>SUM(I11:J36)</f>
        <v>89055232.238035008</v>
      </c>
    </row>
    <row r="41" spans="2:10" x14ac:dyDescent="0.25">
      <c r="B41" s="4" t="s">
        <v>48</v>
      </c>
    </row>
    <row r="42" spans="2:10" x14ac:dyDescent="0.25">
      <c r="B42" s="4" t="s">
        <v>0</v>
      </c>
      <c r="C42" s="4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4" t="s">
        <v>15</v>
      </c>
      <c r="J42" s="4" t="s">
        <v>16</v>
      </c>
    </row>
    <row r="44" spans="2:10" x14ac:dyDescent="0.25"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f>(G44-E44)^2</f>
        <v>0</v>
      </c>
      <c r="J44">
        <f>(H44-F44)^2</f>
        <v>0</v>
      </c>
    </row>
    <row r="45" spans="2:10" x14ac:dyDescent="0.25">
      <c r="B45">
        <v>1</v>
      </c>
      <c r="C45">
        <v>0</v>
      </c>
      <c r="D45">
        <v>0</v>
      </c>
      <c r="E45">
        <f>EXP(-1/$Q$4)*E44+$O$4*(1-EXP(-1/$Q$4))*C44+$P$4*(1-EXP(-1/$Q$4))*D44</f>
        <v>0</v>
      </c>
      <c r="F45">
        <f>EXP(-1/$Q$5)*F44+$O$5*(1-EXP(-1/$Q$5))*C44+$P$5*(1-EXP(-1/$Q$5))*D44</f>
        <v>0</v>
      </c>
      <c r="G45">
        <v>0</v>
      </c>
      <c r="H45">
        <v>0</v>
      </c>
      <c r="I45">
        <f t="shared" ref="I45:I52" si="9">(G45-E45)^2</f>
        <v>0</v>
      </c>
      <c r="J45">
        <f t="shared" ref="J45:J63" si="10">(H45-F45)^2</f>
        <v>0</v>
      </c>
    </row>
    <row r="46" spans="2:10" x14ac:dyDescent="0.25">
      <c r="B46">
        <v>2</v>
      </c>
      <c r="C46">
        <v>0</v>
      </c>
      <c r="D46">
        <v>0</v>
      </c>
      <c r="E46">
        <f>EXP(-1/$Q$4)*E45+$O$4*(1-EXP(-1/$Q$4))*C45+$P$4*(1-EXP(-1/$Q$4))*D44</f>
        <v>0</v>
      </c>
      <c r="F46">
        <f t="shared" ref="F46:F63" si="11">EXP(-1/$Q$5)*F45+$O$5*(1-EXP(-1/$Q$5))*C45+$P$5*(1-EXP(-1/$Q$5))*D45</f>
        <v>0</v>
      </c>
      <c r="G46">
        <v>0</v>
      </c>
      <c r="H46">
        <v>0</v>
      </c>
      <c r="I46">
        <f t="shared" si="9"/>
        <v>0</v>
      </c>
      <c r="J46">
        <f t="shared" si="10"/>
        <v>0</v>
      </c>
    </row>
    <row r="47" spans="2:10" x14ac:dyDescent="0.25">
      <c r="B47">
        <v>3</v>
      </c>
      <c r="C47">
        <v>0</v>
      </c>
      <c r="D47">
        <v>0</v>
      </c>
      <c r="E47">
        <f t="shared" ref="E47:E63" si="12">EXP(-1/$Q$4)*E46+$O$4*(1-EXP(-1/$Q$4))*C46+$P$4*(1-EXP(-1/$Q$4))*D45</f>
        <v>0</v>
      </c>
      <c r="F47">
        <f t="shared" si="11"/>
        <v>0</v>
      </c>
      <c r="G47">
        <f t="shared" ref="G47:G63" si="13">($B$6*C46+$B$5*C45+$B$4*C44)+($C$6*D46+$C$5*D45+$C$4*D44)+($D$6*G46+$D$5*G45+$D$4*G44)</f>
        <v>0</v>
      </c>
      <c r="H47">
        <f>($B$6*C46+$B$5*C45+$B$4*C44)+($C$6*D46+$C$5*D45+$C$4*D44)+($D$6*G46+$D$5*G45+$D$4*G44)</f>
        <v>0</v>
      </c>
      <c r="I47">
        <f t="shared" si="9"/>
        <v>0</v>
      </c>
      <c r="J47">
        <f t="shared" si="10"/>
        <v>0</v>
      </c>
    </row>
    <row r="48" spans="2:10" x14ac:dyDescent="0.25">
      <c r="B48">
        <v>4</v>
      </c>
      <c r="C48">
        <v>1</v>
      </c>
      <c r="D48">
        <v>0</v>
      </c>
      <c r="E48">
        <f t="shared" si="12"/>
        <v>0</v>
      </c>
      <c r="F48">
        <f t="shared" si="11"/>
        <v>0</v>
      </c>
      <c r="G48">
        <f t="shared" si="13"/>
        <v>0</v>
      </c>
      <c r="H48">
        <f>($F$6*C47+$F$5*C46+$F$4*C45)+($G$6*D47+$G$5*D46+$G$4*D45)+($H$6*H47+$H$5*H46+$H$4*H45)</f>
        <v>0</v>
      </c>
      <c r="I48">
        <f t="shared" si="9"/>
        <v>0</v>
      </c>
      <c r="J48">
        <f t="shared" si="10"/>
        <v>0</v>
      </c>
    </row>
    <row r="49" spans="2:10" x14ac:dyDescent="0.25">
      <c r="B49">
        <v>5</v>
      </c>
      <c r="C49">
        <v>1</v>
      </c>
      <c r="D49">
        <v>0</v>
      </c>
      <c r="E49">
        <f t="shared" si="12"/>
        <v>1.1804080208620997</v>
      </c>
      <c r="F49">
        <f t="shared" si="11"/>
        <v>-0.33179882539289268</v>
      </c>
      <c r="G49">
        <f t="shared" si="13"/>
        <v>1</v>
      </c>
      <c r="H49">
        <f t="shared" ref="H49:H63" si="14">($F$6*C48+$F$5*C47+$F$4*C46)+($G$6*D48+$G$5*D47+$G$4*D46)+($H$6*H48+$H$5*H47+$H$4*H46)</f>
        <v>-0.5</v>
      </c>
      <c r="I49">
        <f t="shared" si="9"/>
        <v>3.2547053991379811E-2</v>
      </c>
      <c r="J49">
        <f t="shared" si="10"/>
        <v>2.8291635139210604E-2</v>
      </c>
    </row>
    <row r="50" spans="2:10" x14ac:dyDescent="0.25">
      <c r="B50">
        <v>6</v>
      </c>
      <c r="C50">
        <v>1</v>
      </c>
      <c r="D50">
        <v>0</v>
      </c>
      <c r="E50">
        <f t="shared" si="12"/>
        <v>1.896361676485673</v>
      </c>
      <c r="F50">
        <f t="shared" si="11"/>
        <v>-0.59020401043104986</v>
      </c>
      <c r="G50">
        <f t="shared" si="13"/>
        <v>1.7</v>
      </c>
      <c r="H50">
        <f t="shared" si="14"/>
        <v>-0.5</v>
      </c>
      <c r="I50">
        <f t="shared" si="9"/>
        <v>3.855790799226412E-2</v>
      </c>
      <c r="J50">
        <f t="shared" si="10"/>
        <v>8.1367634978449527E-3</v>
      </c>
    </row>
    <row r="51" spans="2:10" x14ac:dyDescent="0.25">
      <c r="B51">
        <v>7</v>
      </c>
      <c r="C51">
        <v>1</v>
      </c>
      <c r="D51">
        <v>0</v>
      </c>
      <c r="E51">
        <f t="shared" si="12"/>
        <v>2.3306095195547103</v>
      </c>
      <c r="F51">
        <f t="shared" si="11"/>
        <v>-0.79145017088847791</v>
      </c>
      <c r="G51">
        <f t="shared" si="13"/>
        <v>2.2000000000000002</v>
      </c>
      <c r="H51">
        <f>($F$6*C50+$F$5*C49+$F$4*C48)+($G$6*D50+$G$5*D49+$G$4*D48)+($H$6*H50+$H$5*H49+$H$4*H48)</f>
        <v>-0.65</v>
      </c>
      <c r="I51">
        <f t="shared" si="9"/>
        <v>1.7058846598312204E-2</v>
      </c>
      <c r="J51">
        <f t="shared" si="10"/>
        <v>2.0008150844379596E-2</v>
      </c>
    </row>
    <row r="52" spans="2:10" x14ac:dyDescent="0.25">
      <c r="B52">
        <v>8</v>
      </c>
      <c r="C52">
        <v>1</v>
      </c>
      <c r="D52">
        <v>0</v>
      </c>
      <c r="E52">
        <f t="shared" si="12"/>
        <v>2.593994150290162</v>
      </c>
      <c r="F52">
        <f t="shared" si="11"/>
        <v>-0.9481808382428365</v>
      </c>
      <c r="G52">
        <f t="shared" si="13"/>
        <v>2.56</v>
      </c>
      <c r="H52">
        <f t="shared" si="14"/>
        <v>-0.65</v>
      </c>
      <c r="I52">
        <f t="shared" si="9"/>
        <v>1.1556022539501178E-3</v>
      </c>
      <c r="J52">
        <f t="shared" si="10"/>
        <v>8.8911812295200607E-2</v>
      </c>
    </row>
    <row r="53" spans="2:10" x14ac:dyDescent="0.25">
      <c r="B53">
        <v>9</v>
      </c>
      <c r="C53">
        <v>1</v>
      </c>
      <c r="D53">
        <v>0</v>
      </c>
      <c r="E53">
        <f t="shared" si="12"/>
        <v>2.7537450041283034</v>
      </c>
      <c r="F53">
        <f t="shared" si="11"/>
        <v>-1.0702428047097148</v>
      </c>
      <c r="G53">
        <f t="shared" si="13"/>
        <v>2.8200000000000003</v>
      </c>
      <c r="H53">
        <f t="shared" si="14"/>
        <v>-0.69500000000000006</v>
      </c>
      <c r="I53">
        <f>(G53-E53)^2</f>
        <v>4.3897244779585757E-3</v>
      </c>
      <c r="J53">
        <f t="shared" si="10"/>
        <v>0.14080716248641309</v>
      </c>
    </row>
    <row r="54" spans="2:10" x14ac:dyDescent="0.25">
      <c r="B54">
        <v>10</v>
      </c>
      <c r="C54">
        <v>1</v>
      </c>
      <c r="D54">
        <v>0</v>
      </c>
      <c r="E54">
        <f t="shared" si="12"/>
        <v>2.8506387948964083</v>
      </c>
      <c r="F54">
        <f t="shared" si="11"/>
        <v>-1.1653047597773551</v>
      </c>
      <c r="G54">
        <f t="shared" si="13"/>
        <v>3.008</v>
      </c>
      <c r="H54">
        <f t="shared" si="14"/>
        <v>-0.69500000000000006</v>
      </c>
      <c r="I54">
        <f t="shared" ref="I54:I63" si="15">(G54-E54)^2</f>
        <v>2.4762548871654671E-2</v>
      </c>
      <c r="J54">
        <f t="shared" si="10"/>
        <v>0.22118656706923567</v>
      </c>
    </row>
    <row r="55" spans="2:10" x14ac:dyDescent="0.25">
      <c r="B55">
        <v>11</v>
      </c>
      <c r="C55">
        <v>1</v>
      </c>
      <c r="D55">
        <v>1</v>
      </c>
      <c r="E55">
        <f t="shared" si="12"/>
        <v>2.9094078497330447</v>
      </c>
      <c r="F55">
        <f t="shared" si="11"/>
        <v>-1.2393390848243322</v>
      </c>
      <c r="G55">
        <f t="shared" si="13"/>
        <v>3.1440000000000001</v>
      </c>
      <c r="H55">
        <f t="shared" si="14"/>
        <v>-0.70850000000000002</v>
      </c>
      <c r="I55">
        <f t="shared" si="15"/>
        <v>5.5033476966873808E-2</v>
      </c>
      <c r="J55">
        <f t="shared" si="10"/>
        <v>0.28179013397713454</v>
      </c>
    </row>
    <row r="56" spans="2:10" x14ac:dyDescent="0.25">
      <c r="B56">
        <v>12</v>
      </c>
      <c r="C56">
        <v>1</v>
      </c>
      <c r="D56">
        <v>1</v>
      </c>
      <c r="E56">
        <f t="shared" si="12"/>
        <v>2.9450530833337973</v>
      </c>
      <c r="F56">
        <f t="shared" si="11"/>
        <v>-1.960594725930866</v>
      </c>
      <c r="G56">
        <f t="shared" si="13"/>
        <v>3.2423999999999999</v>
      </c>
      <c r="H56">
        <f t="shared" si="14"/>
        <v>-1.7084999999999999</v>
      </c>
      <c r="I56">
        <f t="shared" si="15"/>
        <v>8.8415188850897636E-2</v>
      </c>
      <c r="J56">
        <f t="shared" si="10"/>
        <v>6.35517508421585E-2</v>
      </c>
    </row>
    <row r="57" spans="2:10" x14ac:dyDescent="0.25">
      <c r="B57">
        <v>13</v>
      </c>
      <c r="C57">
        <v>1</v>
      </c>
      <c r="D57">
        <v>1</v>
      </c>
      <c r="E57">
        <f t="shared" si="12"/>
        <v>8.8687131146957725</v>
      </c>
      <c r="F57">
        <f t="shared" si="11"/>
        <v>-2.5223091840193028</v>
      </c>
      <c r="G57">
        <f t="shared" si="13"/>
        <v>8.313600000000001</v>
      </c>
      <c r="H57">
        <f t="shared" si="14"/>
        <v>-1.71255</v>
      </c>
      <c r="I57">
        <f t="shared" si="15"/>
        <v>0.30815057010724078</v>
      </c>
      <c r="J57">
        <f t="shared" si="10"/>
        <v>0.65570993610360706</v>
      </c>
    </row>
    <row r="58" spans="2:10" x14ac:dyDescent="0.25">
      <c r="B58">
        <v>14</v>
      </c>
      <c r="C58">
        <v>1</v>
      </c>
      <c r="D58">
        <v>1</v>
      </c>
      <c r="E58">
        <f t="shared" si="12"/>
        <v>12.461594541431108</v>
      </c>
      <c r="F58">
        <f t="shared" si="11"/>
        <v>-2.9597728438411073</v>
      </c>
      <c r="G58">
        <f t="shared" si="13"/>
        <v>10.365120000000001</v>
      </c>
      <c r="H58">
        <f t="shared" si="14"/>
        <v>-2.0125500000000001</v>
      </c>
      <c r="I58">
        <f t="shared" si="15"/>
        <v>4.3952055028687695</v>
      </c>
      <c r="J58">
        <f t="shared" si="10"/>
        <v>0.89723111589443461</v>
      </c>
    </row>
    <row r="59" spans="2:10" x14ac:dyDescent="0.25">
      <c r="B59">
        <v>15</v>
      </c>
      <c r="C59">
        <v>1</v>
      </c>
      <c r="D59">
        <v>1</v>
      </c>
      <c r="E59">
        <f t="shared" si="12"/>
        <v>14.64078728345816</v>
      </c>
      <c r="F59">
        <f t="shared" si="11"/>
        <v>-3.3004698846756115</v>
      </c>
      <c r="G59">
        <f t="shared" si="13"/>
        <v>11.4024</v>
      </c>
      <c r="H59">
        <f t="shared" si="14"/>
        <v>-2.0137650000000002</v>
      </c>
      <c r="I59">
        <f t="shared" si="15"/>
        <v>10.487152197663518</v>
      </c>
      <c r="J59">
        <f t="shared" si="10"/>
        <v>1.6556094602480782</v>
      </c>
    </row>
    <row r="60" spans="2:10" x14ac:dyDescent="0.25">
      <c r="B60">
        <v>16</v>
      </c>
      <c r="C60">
        <v>1</v>
      </c>
      <c r="D60">
        <v>1</v>
      </c>
      <c r="E60">
        <f t="shared" si="12"/>
        <v>15.96253449492081</v>
      </c>
      <c r="F60">
        <f t="shared" si="11"/>
        <v>-3.5658050068676337</v>
      </c>
      <c r="G60">
        <f t="shared" si="13"/>
        <v>12.029375999999999</v>
      </c>
      <c r="H60">
        <f t="shared" si="14"/>
        <v>-2.1037650000000001</v>
      </c>
      <c r="I60">
        <f t="shared" si="15"/>
        <v>15.469735746167737</v>
      </c>
      <c r="J60">
        <f t="shared" si="10"/>
        <v>2.13756098168151</v>
      </c>
    </row>
    <row r="61" spans="2:10" x14ac:dyDescent="0.25">
      <c r="B61">
        <v>17</v>
      </c>
      <c r="C61">
        <v>1</v>
      </c>
      <c r="D61">
        <v>1</v>
      </c>
      <c r="E61">
        <f t="shared" si="12"/>
        <v>16.764214703062585</v>
      </c>
      <c r="F61">
        <f t="shared" si="11"/>
        <v>-3.7724482078071278</v>
      </c>
      <c r="G61">
        <f t="shared" si="13"/>
        <v>12.448895999999998</v>
      </c>
      <c r="H61">
        <f t="shared" si="14"/>
        <v>-2.1041295</v>
      </c>
      <c r="I61">
        <f t="shared" si="15"/>
        <v>18.621975509001771</v>
      </c>
      <c r="J61">
        <f t="shared" si="10"/>
        <v>2.7832873108192446</v>
      </c>
    </row>
    <row r="62" spans="2:10" x14ac:dyDescent="0.25">
      <c r="B62">
        <v>18</v>
      </c>
      <c r="C62">
        <v>1</v>
      </c>
      <c r="D62">
        <v>1</v>
      </c>
      <c r="E62">
        <f t="shared" si="12"/>
        <v>17.250458328585378</v>
      </c>
      <c r="F62">
        <f t="shared" si="11"/>
        <v>-3.9333820945151872</v>
      </c>
      <c r="G62">
        <f t="shared" si="13"/>
        <v>12.743020799999996</v>
      </c>
      <c r="H62">
        <f t="shared" si="14"/>
        <v>-2.1311295000000001</v>
      </c>
      <c r="I62">
        <f t="shared" si="15"/>
        <v>20.316993074099887</v>
      </c>
      <c r="J62">
        <f t="shared" si="10"/>
        <v>3.2481144144367233</v>
      </c>
    </row>
    <row r="63" spans="2:10" x14ac:dyDescent="0.25">
      <c r="B63">
        <v>19</v>
      </c>
      <c r="C63">
        <v>1</v>
      </c>
      <c r="D63">
        <v>1</v>
      </c>
      <c r="E63">
        <f t="shared" si="12"/>
        <v>17.545379995554779</v>
      </c>
      <c r="F63">
        <f t="shared" si="11"/>
        <v>-4.0587175315061481</v>
      </c>
      <c r="G63">
        <f t="shared" si="13"/>
        <v>12.953241599999998</v>
      </c>
      <c r="H63">
        <f t="shared" si="14"/>
        <v>-2.1312388499999999</v>
      </c>
      <c r="I63">
        <f t="shared" si="15"/>
        <v>21.087735043928433</v>
      </c>
      <c r="J63">
        <f t="shared" si="10"/>
        <v>3.7151740676606795</v>
      </c>
    </row>
    <row r="66" spans="8:10" x14ac:dyDescent="0.25">
      <c r="H66" t="s">
        <v>17</v>
      </c>
      <c r="I66">
        <f>SUM(I44:I63)</f>
        <v>90.948867993840651</v>
      </c>
      <c r="J66">
        <f>SUM(J44:J63)</f>
        <v>15.945371262995856</v>
      </c>
    </row>
    <row r="68" spans="8:10" x14ac:dyDescent="0.25">
      <c r="H68" t="s">
        <v>18</v>
      </c>
      <c r="J68">
        <f>SUM(I66:J66)</f>
        <v>106.8942392568365</v>
      </c>
    </row>
  </sheetData>
  <pageMargins left="0.7" right="0.7" top="0.75" bottom="0.75" header="0.3" footer="0.3"/>
  <pageSetup paperSize="327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FOPDT Fit</vt:lpstr>
      <vt:lpstr>SISO 1x1</vt:lpstr>
      <vt:lpstr>MIMO 2x2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Hedengren</dc:creator>
  <cp:lastModifiedBy>John Hedengren</cp:lastModifiedBy>
  <dcterms:created xsi:type="dcterms:W3CDTF">2015-07-23T20:55:22Z</dcterms:created>
  <dcterms:modified xsi:type="dcterms:W3CDTF">2016-01-20T15:01:08Z</dcterms:modified>
</cp:coreProperties>
</file>